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\Documents\Fin-Courses\FINANCIAL MEDIA - CFO Magazine\CFO - Magazine 2019-2022 Werkkapitaal\2023 - 03 CM Statistiek (deel4)\"/>
    </mc:Choice>
  </mc:AlternateContent>
  <xr:revisionPtr revIDLastSave="0" documentId="13_ncr:1_{A40D781B-DB62-4E70-B1F2-B394A5D77CEC}" xr6:coauthVersionLast="47" xr6:coauthVersionMax="47" xr10:uidLastSave="{00000000-0000-0000-0000-000000000000}"/>
  <bookViews>
    <workbookView xWindow="-120" yWindow="-120" windowWidth="29040" windowHeight="17640" tabRatio="806" activeTab="10" xr2:uid="{00000000-000D-0000-FFFF-FFFF00000000}"/>
  </bookViews>
  <sheets>
    <sheet name="Legenda" sheetId="1" r:id="rId1"/>
    <sheet name="Data1" sheetId="5" r:id="rId2"/>
    <sheet name="Data2" sheetId="15" r:id="rId3"/>
    <sheet name="1. Data sort" sheetId="7" r:id="rId4"/>
    <sheet name="1. Data trimmen" sheetId="8" r:id="rId5"/>
    <sheet name="1. Histogram" sheetId="10" r:id="rId6"/>
    <sheet name="1. Centrumwaarden" sheetId="9" r:id="rId7"/>
    <sheet name="2. Boxplot" sheetId="13" r:id="rId8"/>
    <sheet name="3. Spreiding en SD" sheetId="11" r:id="rId9"/>
    <sheet name="3. SD" sheetId="16" r:id="rId10"/>
    <sheet name="4. Scheefheid" sheetId="12" r:id="rId11"/>
  </sheets>
  <definedNames>
    <definedName name="_xlchart.v1.0" hidden="1">'1. Histogram'!$C$1</definedName>
    <definedName name="_xlchart.v1.1" hidden="1">'1. Histogram'!$C$2:$C$97</definedName>
    <definedName name="_xlchart.v1.2" hidden="1">'2. Boxplot'!$C$1</definedName>
    <definedName name="_xlchart.v1.3" hidden="1">'2. Boxplot'!$C$2:$C$97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7" i="12" l="1"/>
  <c r="H6" i="16" l="1"/>
  <c r="H7" i="16" s="1"/>
  <c r="J6" i="16"/>
  <c r="J7" i="16" s="1"/>
  <c r="L6" i="16"/>
  <c r="L7" i="16" s="1"/>
  <c r="F6" i="16"/>
  <c r="F7" i="16" s="1"/>
  <c r="F2" i="16"/>
  <c r="H2" i="16" s="1"/>
  <c r="J2" i="16" s="1"/>
  <c r="L2" i="16" s="1"/>
  <c r="D8" i="16"/>
  <c r="D4" i="16"/>
  <c r="I121" i="11"/>
  <c r="I120" i="11"/>
  <c r="H117" i="11"/>
  <c r="I102" i="11"/>
  <c r="I101" i="11"/>
  <c r="D18" i="5"/>
  <c r="D20" i="5"/>
  <c r="D21" i="5"/>
  <c r="D22" i="5"/>
  <c r="D23" i="5"/>
  <c r="D24" i="5"/>
  <c r="D25" i="5"/>
  <c r="D26" i="5"/>
  <c r="D27" i="5"/>
  <c r="D28" i="5"/>
  <c r="D19" i="5"/>
  <c r="C98" i="9"/>
  <c r="L5" i="16" l="1"/>
  <c r="J5" i="16"/>
  <c r="F5" i="16"/>
  <c r="H5" i="16"/>
  <c r="C118" i="13"/>
  <c r="C112" i="13"/>
  <c r="C120" i="13" s="1"/>
  <c r="C111" i="13"/>
  <c r="C110" i="13"/>
  <c r="C109" i="13"/>
  <c r="C98" i="13"/>
  <c r="C99" i="13"/>
  <c r="C108" i="13"/>
  <c r="C106" i="13"/>
  <c r="C104" i="13"/>
  <c r="C103" i="13"/>
  <c r="C102" i="13"/>
  <c r="U85" i="13"/>
  <c r="G105" i="12"/>
  <c r="C99" i="12"/>
  <c r="C98" i="12"/>
  <c r="C103" i="10"/>
  <c r="C101" i="10"/>
  <c r="D99" i="11"/>
  <c r="D118" i="11" s="1"/>
  <c r="D98" i="11"/>
  <c r="D117" i="11" s="1"/>
  <c r="C102" i="10"/>
  <c r="C99" i="10"/>
  <c r="C101" i="9"/>
  <c r="C102" i="9"/>
  <c r="C99" i="9"/>
  <c r="C105" i="10" l="1"/>
  <c r="C100" i="13"/>
  <c r="E51" i="13" s="1"/>
  <c r="F51" i="13" s="1"/>
  <c r="G51" i="13" s="1"/>
  <c r="E43" i="13"/>
  <c r="F43" i="13" s="1"/>
  <c r="G43" i="13" s="1"/>
  <c r="E27" i="13"/>
  <c r="F27" i="13" s="1"/>
  <c r="G27" i="13" s="1"/>
  <c r="C114" i="13"/>
  <c r="C115" i="13" s="1"/>
  <c r="E26" i="13"/>
  <c r="F26" i="13" s="1"/>
  <c r="G26" i="13" s="1"/>
  <c r="E83" i="13"/>
  <c r="F83" i="13" s="1"/>
  <c r="G83" i="13" s="1"/>
  <c r="E39" i="13"/>
  <c r="F39" i="13" s="1"/>
  <c r="G39" i="13" s="1"/>
  <c r="E47" i="13"/>
  <c r="F47" i="13" s="1"/>
  <c r="G47" i="13" s="1"/>
  <c r="C105" i="13"/>
  <c r="E96" i="13"/>
  <c r="F96" i="13" s="1"/>
  <c r="G96" i="13" s="1"/>
  <c r="E88" i="13"/>
  <c r="F88" i="13" s="1"/>
  <c r="G88" i="13" s="1"/>
  <c r="E52" i="13"/>
  <c r="F52" i="13" s="1"/>
  <c r="G52" i="13" s="1"/>
  <c r="E48" i="13"/>
  <c r="F48" i="13" s="1"/>
  <c r="G48" i="13" s="1"/>
  <c r="E8" i="13"/>
  <c r="F8" i="13" s="1"/>
  <c r="G8" i="13" s="1"/>
  <c r="E4" i="13"/>
  <c r="F4" i="13" s="1"/>
  <c r="G4" i="13" s="1"/>
  <c r="E81" i="13"/>
  <c r="F81" i="13" s="1"/>
  <c r="G81" i="13" s="1"/>
  <c r="E73" i="13"/>
  <c r="F73" i="13" s="1"/>
  <c r="G73" i="13" s="1"/>
  <c r="E37" i="13"/>
  <c r="F37" i="13" s="1"/>
  <c r="G37" i="13" s="1"/>
  <c r="E33" i="13"/>
  <c r="F33" i="13" s="1"/>
  <c r="G33" i="13" s="1"/>
  <c r="C100" i="12"/>
  <c r="E75" i="12" s="1"/>
  <c r="F75" i="12" s="1"/>
  <c r="G75" i="12" s="1"/>
  <c r="E96" i="12"/>
  <c r="F96" i="12" s="1"/>
  <c r="G96" i="12" s="1"/>
  <c r="E79" i="12"/>
  <c r="F79" i="12" s="1"/>
  <c r="G79" i="12" s="1"/>
  <c r="E71" i="12"/>
  <c r="F71" i="12" s="1"/>
  <c r="G71" i="12" s="1"/>
  <c r="E10" i="12"/>
  <c r="F10" i="12" s="1"/>
  <c r="G10" i="12" s="1"/>
  <c r="E22" i="12"/>
  <c r="F22" i="12" s="1"/>
  <c r="G22" i="12" s="1"/>
  <c r="E54" i="12"/>
  <c r="F54" i="12" s="1"/>
  <c r="G54" i="12" s="1"/>
  <c r="E58" i="12"/>
  <c r="F58" i="12" s="1"/>
  <c r="G58" i="12" s="1"/>
  <c r="E90" i="12"/>
  <c r="F90" i="12" s="1"/>
  <c r="G90" i="12" s="1"/>
  <c r="E9" i="12"/>
  <c r="F9" i="12" s="1"/>
  <c r="G9" i="12" s="1"/>
  <c r="E41" i="12"/>
  <c r="F41" i="12" s="1"/>
  <c r="G41" i="12" s="1"/>
  <c r="E53" i="12"/>
  <c r="F53" i="12" s="1"/>
  <c r="G53" i="12" s="1"/>
  <c r="E85" i="12"/>
  <c r="F85" i="12" s="1"/>
  <c r="G85" i="12" s="1"/>
  <c r="E89" i="12"/>
  <c r="F89" i="12" s="1"/>
  <c r="G89" i="12" s="1"/>
  <c r="E16" i="12"/>
  <c r="F16" i="12" s="1"/>
  <c r="G16" i="12" s="1"/>
  <c r="E32" i="12"/>
  <c r="F32" i="12" s="1"/>
  <c r="G32" i="12" s="1"/>
  <c r="E64" i="12"/>
  <c r="F64" i="12" s="1"/>
  <c r="G64" i="12" s="1"/>
  <c r="E76" i="12"/>
  <c r="F76" i="12" s="1"/>
  <c r="G76" i="12" s="1"/>
  <c r="D100" i="11"/>
  <c r="D119" i="11" s="1"/>
  <c r="C103" i="9"/>
  <c r="F115" i="11" l="1"/>
  <c r="G115" i="11" s="1"/>
  <c r="H115" i="11" s="1"/>
  <c r="F114" i="11"/>
  <c r="G114" i="11" s="1"/>
  <c r="H114" i="11" s="1"/>
  <c r="F116" i="11"/>
  <c r="G116" i="11" s="1"/>
  <c r="H116" i="11" s="1"/>
  <c r="F110" i="11"/>
  <c r="G110" i="11" s="1"/>
  <c r="H110" i="11" s="1"/>
  <c r="F111" i="11"/>
  <c r="G111" i="11" s="1"/>
  <c r="H111" i="11" s="1"/>
  <c r="F109" i="11"/>
  <c r="G109" i="11" s="1"/>
  <c r="H109" i="11" s="1"/>
  <c r="E48" i="12"/>
  <c r="F48" i="12" s="1"/>
  <c r="G48" i="12" s="1"/>
  <c r="E12" i="12"/>
  <c r="F12" i="12" s="1"/>
  <c r="G12" i="12" s="1"/>
  <c r="E73" i="12"/>
  <c r="F73" i="12" s="1"/>
  <c r="G73" i="12" s="1"/>
  <c r="E25" i="12"/>
  <c r="F25" i="12" s="1"/>
  <c r="G25" i="12" s="1"/>
  <c r="E86" i="12"/>
  <c r="F86" i="12" s="1"/>
  <c r="G86" i="12" s="1"/>
  <c r="E42" i="12"/>
  <c r="F42" i="12" s="1"/>
  <c r="G42" i="12" s="1"/>
  <c r="E31" i="12"/>
  <c r="F31" i="12" s="1"/>
  <c r="G31" i="12" s="1"/>
  <c r="E3" i="12"/>
  <c r="F3" i="12" s="1"/>
  <c r="G3" i="12" s="1"/>
  <c r="E80" i="12"/>
  <c r="F80" i="12" s="1"/>
  <c r="G80" i="12" s="1"/>
  <c r="E44" i="12"/>
  <c r="F44" i="12" s="1"/>
  <c r="G44" i="12" s="1"/>
  <c r="E91" i="12"/>
  <c r="F91" i="12" s="1"/>
  <c r="G91" i="12" s="1"/>
  <c r="E57" i="12"/>
  <c r="F57" i="12" s="1"/>
  <c r="G57" i="12" s="1"/>
  <c r="E21" i="12"/>
  <c r="F21" i="12" s="1"/>
  <c r="G21" i="12" s="1"/>
  <c r="E74" i="12"/>
  <c r="F74" i="12" s="1"/>
  <c r="G74" i="12" s="1"/>
  <c r="E26" i="12"/>
  <c r="F26" i="12" s="1"/>
  <c r="G26" i="12" s="1"/>
  <c r="E7" i="12"/>
  <c r="F7" i="12" s="1"/>
  <c r="G7" i="12" s="1"/>
  <c r="E43" i="12"/>
  <c r="F43" i="12" s="1"/>
  <c r="G43" i="12" s="1"/>
  <c r="E9" i="13"/>
  <c r="F9" i="13" s="1"/>
  <c r="G9" i="13" s="1"/>
  <c r="E53" i="13"/>
  <c r="F53" i="13" s="1"/>
  <c r="G53" i="13" s="1"/>
  <c r="E97" i="13"/>
  <c r="F97" i="13" s="1"/>
  <c r="G97" i="13" s="1"/>
  <c r="E24" i="13"/>
  <c r="F24" i="13" s="1"/>
  <c r="G24" i="13" s="1"/>
  <c r="E68" i="13"/>
  <c r="F68" i="13" s="1"/>
  <c r="G68" i="13" s="1"/>
  <c r="E10" i="13"/>
  <c r="F10" i="13" s="1"/>
  <c r="G10" i="13" s="1"/>
  <c r="E67" i="13"/>
  <c r="F67" i="13" s="1"/>
  <c r="G67" i="13" s="1"/>
  <c r="E38" i="13"/>
  <c r="F38" i="13" s="1"/>
  <c r="G38" i="13" s="1"/>
  <c r="E30" i="13"/>
  <c r="F30" i="13" s="1"/>
  <c r="G30" i="13" s="1"/>
  <c r="E17" i="13"/>
  <c r="F17" i="13" s="1"/>
  <c r="G17" i="13" s="1"/>
  <c r="E57" i="13"/>
  <c r="F57" i="13" s="1"/>
  <c r="G57" i="13" s="1"/>
  <c r="E78" i="13"/>
  <c r="F78" i="13" s="1"/>
  <c r="G78" i="13" s="1"/>
  <c r="E32" i="13"/>
  <c r="F32" i="13" s="1"/>
  <c r="G32" i="13" s="1"/>
  <c r="E72" i="13"/>
  <c r="F72" i="13" s="1"/>
  <c r="G72" i="13" s="1"/>
  <c r="E87" i="13"/>
  <c r="F87" i="13" s="1"/>
  <c r="G87" i="13" s="1"/>
  <c r="E2" i="13"/>
  <c r="F2" i="13" s="1"/>
  <c r="G2" i="13" s="1"/>
  <c r="E91" i="13"/>
  <c r="F91" i="13" s="1"/>
  <c r="G91" i="13" s="1"/>
  <c r="E95" i="13"/>
  <c r="F95" i="13" s="1"/>
  <c r="G95" i="13" s="1"/>
  <c r="E74" i="13"/>
  <c r="F74" i="13" s="1"/>
  <c r="G74" i="13" s="1"/>
  <c r="E19" i="13"/>
  <c r="F19" i="13" s="1"/>
  <c r="G19" i="13" s="1"/>
  <c r="E86" i="13"/>
  <c r="F86" i="13" s="1"/>
  <c r="G86" i="13" s="1"/>
  <c r="E21" i="13"/>
  <c r="F21" i="13" s="1"/>
  <c r="G21" i="13" s="1"/>
  <c r="E41" i="13"/>
  <c r="F41" i="13" s="1"/>
  <c r="G41" i="13" s="1"/>
  <c r="E65" i="13"/>
  <c r="F65" i="13" s="1"/>
  <c r="G65" i="13" s="1"/>
  <c r="E85" i="13"/>
  <c r="F85" i="13" s="1"/>
  <c r="G85" i="13" s="1"/>
  <c r="E82" i="13"/>
  <c r="F82" i="13" s="1"/>
  <c r="G82" i="13" s="1"/>
  <c r="E16" i="13"/>
  <c r="F16" i="13" s="1"/>
  <c r="G16" i="13" s="1"/>
  <c r="E36" i="13"/>
  <c r="F36" i="13" s="1"/>
  <c r="G36" i="13" s="1"/>
  <c r="E56" i="13"/>
  <c r="F56" i="13" s="1"/>
  <c r="G56" i="13" s="1"/>
  <c r="E80" i="13"/>
  <c r="F80" i="13" s="1"/>
  <c r="G80" i="13" s="1"/>
  <c r="E79" i="13"/>
  <c r="F79" i="13" s="1"/>
  <c r="G79" i="13" s="1"/>
  <c r="E70" i="13"/>
  <c r="F70" i="13" s="1"/>
  <c r="G70" i="13" s="1"/>
  <c r="E31" i="13"/>
  <c r="F31" i="13" s="1"/>
  <c r="G31" i="13" s="1"/>
  <c r="E34" i="13"/>
  <c r="F34" i="13" s="1"/>
  <c r="G34" i="13" s="1"/>
  <c r="E35" i="13"/>
  <c r="F35" i="13" s="1"/>
  <c r="G35" i="13" s="1"/>
  <c r="C117" i="13"/>
  <c r="E117" i="13" s="1"/>
  <c r="C119" i="13"/>
  <c r="E120" i="13" s="1"/>
  <c r="E59" i="13"/>
  <c r="F59" i="13" s="1"/>
  <c r="G59" i="13" s="1"/>
  <c r="E66" i="13"/>
  <c r="F66" i="13" s="1"/>
  <c r="G66" i="13" s="1"/>
  <c r="E42" i="13"/>
  <c r="F42" i="13" s="1"/>
  <c r="G42" i="13" s="1"/>
  <c r="E5" i="13"/>
  <c r="F5" i="13" s="1"/>
  <c r="G5" i="13" s="1"/>
  <c r="E25" i="13"/>
  <c r="F25" i="13" s="1"/>
  <c r="G25" i="13" s="1"/>
  <c r="E49" i="13"/>
  <c r="F49" i="13" s="1"/>
  <c r="G49" i="13" s="1"/>
  <c r="E69" i="13"/>
  <c r="F69" i="13" s="1"/>
  <c r="G69" i="13" s="1"/>
  <c r="E89" i="13"/>
  <c r="F89" i="13" s="1"/>
  <c r="G89" i="13" s="1"/>
  <c r="E94" i="13"/>
  <c r="F94" i="13" s="1"/>
  <c r="G94" i="13" s="1"/>
  <c r="E20" i="13"/>
  <c r="F20" i="13" s="1"/>
  <c r="G20" i="13" s="1"/>
  <c r="E40" i="13"/>
  <c r="F40" i="13" s="1"/>
  <c r="G40" i="13" s="1"/>
  <c r="E64" i="13"/>
  <c r="F64" i="13" s="1"/>
  <c r="G64" i="13" s="1"/>
  <c r="E84" i="13"/>
  <c r="F84" i="13" s="1"/>
  <c r="G84" i="13" s="1"/>
  <c r="E75" i="13"/>
  <c r="F75" i="13" s="1"/>
  <c r="G75" i="13" s="1"/>
  <c r="E62" i="13"/>
  <c r="F62" i="13" s="1"/>
  <c r="G62" i="13" s="1"/>
  <c r="E18" i="13"/>
  <c r="F18" i="13" s="1"/>
  <c r="G18" i="13" s="1"/>
  <c r="E55" i="13"/>
  <c r="F55" i="13" s="1"/>
  <c r="G55" i="13" s="1"/>
  <c r="E46" i="13"/>
  <c r="F46" i="13" s="1"/>
  <c r="G46" i="13" s="1"/>
  <c r="E15" i="13"/>
  <c r="F15" i="13" s="1"/>
  <c r="G15" i="13" s="1"/>
  <c r="E71" i="13"/>
  <c r="F71" i="13" s="1"/>
  <c r="G71" i="13" s="1"/>
  <c r="E14" i="13"/>
  <c r="F14" i="13" s="1"/>
  <c r="G14" i="13" s="1"/>
  <c r="E63" i="13"/>
  <c r="F63" i="13" s="1"/>
  <c r="G63" i="13" s="1"/>
  <c r="E51" i="12"/>
  <c r="F51" i="12" s="1"/>
  <c r="G51" i="12" s="1"/>
  <c r="E92" i="12"/>
  <c r="F92" i="12" s="1"/>
  <c r="G92" i="12" s="1"/>
  <c r="E60" i="12"/>
  <c r="F60" i="12" s="1"/>
  <c r="G60" i="12" s="1"/>
  <c r="E28" i="12"/>
  <c r="F28" i="12" s="1"/>
  <c r="G28" i="12" s="1"/>
  <c r="E83" i="12"/>
  <c r="F83" i="12" s="1"/>
  <c r="G83" i="12" s="1"/>
  <c r="E69" i="12"/>
  <c r="F69" i="12" s="1"/>
  <c r="G69" i="12" s="1"/>
  <c r="E37" i="12"/>
  <c r="F37" i="12" s="1"/>
  <c r="G37" i="12" s="1"/>
  <c r="E5" i="12"/>
  <c r="F5" i="12" s="1"/>
  <c r="G5" i="12" s="1"/>
  <c r="E70" i="12"/>
  <c r="F70" i="12" s="1"/>
  <c r="G70" i="12" s="1"/>
  <c r="E38" i="12"/>
  <c r="F38" i="12" s="1"/>
  <c r="G38" i="12" s="1"/>
  <c r="E2" i="12"/>
  <c r="F2" i="12" s="1"/>
  <c r="G2" i="12" s="1"/>
  <c r="E15" i="12"/>
  <c r="F15" i="12" s="1"/>
  <c r="G15" i="12" s="1"/>
  <c r="E67" i="12"/>
  <c r="F67" i="12" s="1"/>
  <c r="G67" i="12" s="1"/>
  <c r="E27" i="12"/>
  <c r="F27" i="12" s="1"/>
  <c r="G27" i="12" s="1"/>
  <c r="E13" i="13"/>
  <c r="F13" i="13" s="1"/>
  <c r="G13" i="13" s="1"/>
  <c r="E29" i="13"/>
  <c r="F29" i="13" s="1"/>
  <c r="G29" i="13" s="1"/>
  <c r="E45" i="13"/>
  <c r="F45" i="13" s="1"/>
  <c r="G45" i="13" s="1"/>
  <c r="E61" i="13"/>
  <c r="F61" i="13" s="1"/>
  <c r="G61" i="13" s="1"/>
  <c r="E77" i="13"/>
  <c r="F77" i="13" s="1"/>
  <c r="G77" i="13" s="1"/>
  <c r="E93" i="13"/>
  <c r="F93" i="13" s="1"/>
  <c r="G93" i="13" s="1"/>
  <c r="E90" i="13"/>
  <c r="F90" i="13" s="1"/>
  <c r="G90" i="13" s="1"/>
  <c r="E12" i="13"/>
  <c r="F12" i="13" s="1"/>
  <c r="G12" i="13" s="1"/>
  <c r="E28" i="13"/>
  <c r="F28" i="13" s="1"/>
  <c r="G28" i="13" s="1"/>
  <c r="E44" i="13"/>
  <c r="F44" i="13" s="1"/>
  <c r="G44" i="13" s="1"/>
  <c r="E60" i="13"/>
  <c r="F60" i="13" s="1"/>
  <c r="G60" i="13" s="1"/>
  <c r="E76" i="13"/>
  <c r="F76" i="13" s="1"/>
  <c r="G76" i="13" s="1"/>
  <c r="E92" i="13"/>
  <c r="F92" i="13" s="1"/>
  <c r="G92" i="13" s="1"/>
  <c r="E54" i="13"/>
  <c r="F54" i="13" s="1"/>
  <c r="G54" i="13" s="1"/>
  <c r="E23" i="13"/>
  <c r="F23" i="13" s="1"/>
  <c r="G23" i="13" s="1"/>
  <c r="E11" i="13"/>
  <c r="F11" i="13" s="1"/>
  <c r="G11" i="13" s="1"/>
  <c r="E3" i="13"/>
  <c r="F3" i="13" s="1"/>
  <c r="G3" i="13" s="1"/>
  <c r="E58" i="13"/>
  <c r="F58" i="13" s="1"/>
  <c r="G58" i="13" s="1"/>
  <c r="E6" i="13"/>
  <c r="F6" i="13" s="1"/>
  <c r="G6" i="13" s="1"/>
  <c r="E50" i="13"/>
  <c r="F50" i="13" s="1"/>
  <c r="G50" i="13" s="1"/>
  <c r="E22" i="13"/>
  <c r="F22" i="13" s="1"/>
  <c r="G22" i="13" s="1"/>
  <c r="E7" i="13"/>
  <c r="F7" i="13" s="1"/>
  <c r="G7" i="13" s="1"/>
  <c r="E88" i="12"/>
  <c r="F88" i="12" s="1"/>
  <c r="G88" i="12" s="1"/>
  <c r="E72" i="12"/>
  <c r="F72" i="12" s="1"/>
  <c r="G72" i="12" s="1"/>
  <c r="E56" i="12"/>
  <c r="F56" i="12" s="1"/>
  <c r="G56" i="12" s="1"/>
  <c r="E40" i="12"/>
  <c r="F40" i="12" s="1"/>
  <c r="G40" i="12" s="1"/>
  <c r="E24" i="12"/>
  <c r="F24" i="12" s="1"/>
  <c r="G24" i="12" s="1"/>
  <c r="E8" i="12"/>
  <c r="F8" i="12" s="1"/>
  <c r="G8" i="12" s="1"/>
  <c r="E97" i="12"/>
  <c r="F97" i="12" s="1"/>
  <c r="G97" i="12" s="1"/>
  <c r="E81" i="12"/>
  <c r="F81" i="12" s="1"/>
  <c r="G81" i="12" s="1"/>
  <c r="E65" i="12"/>
  <c r="F65" i="12" s="1"/>
  <c r="G65" i="12" s="1"/>
  <c r="E49" i="12"/>
  <c r="F49" i="12" s="1"/>
  <c r="G49" i="12" s="1"/>
  <c r="E33" i="12"/>
  <c r="F33" i="12" s="1"/>
  <c r="G33" i="12" s="1"/>
  <c r="E17" i="12"/>
  <c r="F17" i="12" s="1"/>
  <c r="G17" i="12" s="1"/>
  <c r="E6" i="12"/>
  <c r="F6" i="12" s="1"/>
  <c r="G6" i="12" s="1"/>
  <c r="E82" i="12"/>
  <c r="F82" i="12" s="1"/>
  <c r="G82" i="12" s="1"/>
  <c r="E66" i="12"/>
  <c r="F66" i="12" s="1"/>
  <c r="G66" i="12" s="1"/>
  <c r="E50" i="12"/>
  <c r="F50" i="12" s="1"/>
  <c r="G50" i="12" s="1"/>
  <c r="E34" i="12"/>
  <c r="F34" i="12" s="1"/>
  <c r="G34" i="12" s="1"/>
  <c r="E18" i="12"/>
  <c r="F18" i="12" s="1"/>
  <c r="G18" i="12" s="1"/>
  <c r="E95" i="12"/>
  <c r="F95" i="12" s="1"/>
  <c r="G95" i="12" s="1"/>
  <c r="E23" i="12"/>
  <c r="F23" i="12" s="1"/>
  <c r="G23" i="12" s="1"/>
  <c r="E47" i="12"/>
  <c r="F47" i="12" s="1"/>
  <c r="G47" i="12" s="1"/>
  <c r="E19" i="12"/>
  <c r="F19" i="12" s="1"/>
  <c r="G19" i="12" s="1"/>
  <c r="E39" i="12"/>
  <c r="F39" i="12" s="1"/>
  <c r="G39" i="12" s="1"/>
  <c r="E59" i="12"/>
  <c r="F59" i="12" s="1"/>
  <c r="G59" i="12" s="1"/>
  <c r="E84" i="12"/>
  <c r="F84" i="12" s="1"/>
  <c r="G84" i="12" s="1"/>
  <c r="E68" i="12"/>
  <c r="F68" i="12" s="1"/>
  <c r="G68" i="12" s="1"/>
  <c r="E52" i="12"/>
  <c r="F52" i="12" s="1"/>
  <c r="G52" i="12" s="1"/>
  <c r="E36" i="12"/>
  <c r="F36" i="12" s="1"/>
  <c r="G36" i="12" s="1"/>
  <c r="E20" i="12"/>
  <c r="F20" i="12" s="1"/>
  <c r="G20" i="12" s="1"/>
  <c r="E4" i="12"/>
  <c r="F4" i="12" s="1"/>
  <c r="G4" i="12" s="1"/>
  <c r="E93" i="12"/>
  <c r="F93" i="12" s="1"/>
  <c r="G93" i="12" s="1"/>
  <c r="E77" i="12"/>
  <c r="F77" i="12" s="1"/>
  <c r="G77" i="12" s="1"/>
  <c r="E61" i="12"/>
  <c r="F61" i="12" s="1"/>
  <c r="G61" i="12" s="1"/>
  <c r="E45" i="12"/>
  <c r="F45" i="12" s="1"/>
  <c r="G45" i="12" s="1"/>
  <c r="E29" i="12"/>
  <c r="F29" i="12" s="1"/>
  <c r="G29" i="12" s="1"/>
  <c r="E13" i="12"/>
  <c r="F13" i="12" s="1"/>
  <c r="G13" i="12" s="1"/>
  <c r="E94" i="12"/>
  <c r="F94" i="12" s="1"/>
  <c r="G94" i="12" s="1"/>
  <c r="E78" i="12"/>
  <c r="F78" i="12" s="1"/>
  <c r="G78" i="12" s="1"/>
  <c r="E62" i="12"/>
  <c r="F62" i="12" s="1"/>
  <c r="G62" i="12" s="1"/>
  <c r="E46" i="12"/>
  <c r="F46" i="12" s="1"/>
  <c r="G46" i="12" s="1"/>
  <c r="E30" i="12"/>
  <c r="F30" i="12" s="1"/>
  <c r="G30" i="12" s="1"/>
  <c r="E14" i="12"/>
  <c r="F14" i="12" s="1"/>
  <c r="G14" i="12" s="1"/>
  <c r="E87" i="12"/>
  <c r="F87" i="12" s="1"/>
  <c r="G87" i="12" s="1"/>
  <c r="E55" i="12"/>
  <c r="F55" i="12" s="1"/>
  <c r="G55" i="12" s="1"/>
  <c r="E63" i="12"/>
  <c r="F63" i="12" s="1"/>
  <c r="G63" i="12" s="1"/>
  <c r="E35" i="12"/>
  <c r="F35" i="12" s="1"/>
  <c r="G35" i="12" s="1"/>
  <c r="E11" i="12"/>
  <c r="F11" i="12" s="1"/>
  <c r="G11" i="12" s="1"/>
  <c r="F3" i="11"/>
  <c r="G3" i="11" s="1"/>
  <c r="H3" i="11" s="1"/>
  <c r="F7" i="11"/>
  <c r="G7" i="11" s="1"/>
  <c r="H7" i="11" s="1"/>
  <c r="F11" i="11"/>
  <c r="G11" i="11" s="1"/>
  <c r="H11" i="11" s="1"/>
  <c r="F15" i="11"/>
  <c r="G15" i="11" s="1"/>
  <c r="H15" i="11" s="1"/>
  <c r="F19" i="11"/>
  <c r="G19" i="11" s="1"/>
  <c r="H19" i="11" s="1"/>
  <c r="F23" i="11"/>
  <c r="G23" i="11" s="1"/>
  <c r="H23" i="11" s="1"/>
  <c r="F27" i="11"/>
  <c r="G27" i="11" s="1"/>
  <c r="H27" i="11" s="1"/>
  <c r="F31" i="11"/>
  <c r="G31" i="11" s="1"/>
  <c r="H31" i="11" s="1"/>
  <c r="F35" i="11"/>
  <c r="G35" i="11" s="1"/>
  <c r="H35" i="11" s="1"/>
  <c r="F39" i="11"/>
  <c r="G39" i="11" s="1"/>
  <c r="H39" i="11" s="1"/>
  <c r="F43" i="11"/>
  <c r="G43" i="11" s="1"/>
  <c r="H43" i="11" s="1"/>
  <c r="F47" i="11"/>
  <c r="G47" i="11" s="1"/>
  <c r="H47" i="11" s="1"/>
  <c r="F51" i="11"/>
  <c r="G51" i="11" s="1"/>
  <c r="H51" i="11" s="1"/>
  <c r="F55" i="11"/>
  <c r="G55" i="11" s="1"/>
  <c r="H55" i="11" s="1"/>
  <c r="F59" i="11"/>
  <c r="G59" i="11" s="1"/>
  <c r="H59" i="11" s="1"/>
  <c r="F63" i="11"/>
  <c r="G63" i="11" s="1"/>
  <c r="H63" i="11" s="1"/>
  <c r="F67" i="11"/>
  <c r="G67" i="11" s="1"/>
  <c r="H67" i="11" s="1"/>
  <c r="F71" i="11"/>
  <c r="G71" i="11" s="1"/>
  <c r="H71" i="11" s="1"/>
  <c r="F75" i="11"/>
  <c r="G75" i="11" s="1"/>
  <c r="H75" i="11" s="1"/>
  <c r="F79" i="11"/>
  <c r="G79" i="11" s="1"/>
  <c r="H79" i="11" s="1"/>
  <c r="F83" i="11"/>
  <c r="G83" i="11" s="1"/>
  <c r="H83" i="11" s="1"/>
  <c r="F87" i="11"/>
  <c r="G87" i="11" s="1"/>
  <c r="H87" i="11" s="1"/>
  <c r="F91" i="11"/>
  <c r="G91" i="11" s="1"/>
  <c r="H91" i="11" s="1"/>
  <c r="F95" i="11"/>
  <c r="G95" i="11" s="1"/>
  <c r="H95" i="11" s="1"/>
  <c r="F4" i="11"/>
  <c r="G4" i="11" s="1"/>
  <c r="H4" i="11" s="1"/>
  <c r="F12" i="11"/>
  <c r="G12" i="11" s="1"/>
  <c r="H12" i="11" s="1"/>
  <c r="F16" i="11"/>
  <c r="G16" i="11" s="1"/>
  <c r="H16" i="11" s="1"/>
  <c r="F20" i="11"/>
  <c r="G20" i="11" s="1"/>
  <c r="H20" i="11" s="1"/>
  <c r="F28" i="11"/>
  <c r="G28" i="11" s="1"/>
  <c r="H28" i="11" s="1"/>
  <c r="F36" i="11"/>
  <c r="G36" i="11" s="1"/>
  <c r="H36" i="11" s="1"/>
  <c r="F44" i="11"/>
  <c r="G44" i="11" s="1"/>
  <c r="H44" i="11" s="1"/>
  <c r="F52" i="11"/>
  <c r="G52" i="11" s="1"/>
  <c r="H52" i="11" s="1"/>
  <c r="F60" i="11"/>
  <c r="G60" i="11" s="1"/>
  <c r="H60" i="11" s="1"/>
  <c r="F68" i="11"/>
  <c r="G68" i="11" s="1"/>
  <c r="H68" i="11" s="1"/>
  <c r="F76" i="11"/>
  <c r="G76" i="11" s="1"/>
  <c r="H76" i="11" s="1"/>
  <c r="F84" i="11"/>
  <c r="G84" i="11" s="1"/>
  <c r="H84" i="11" s="1"/>
  <c r="F92" i="11"/>
  <c r="G92" i="11" s="1"/>
  <c r="H92" i="11" s="1"/>
  <c r="F5" i="11"/>
  <c r="G5" i="11" s="1"/>
  <c r="H5" i="11" s="1"/>
  <c r="F13" i="11"/>
  <c r="G13" i="11" s="1"/>
  <c r="H13" i="11" s="1"/>
  <c r="F21" i="11"/>
  <c r="G21" i="11" s="1"/>
  <c r="H21" i="11" s="1"/>
  <c r="F29" i="11"/>
  <c r="G29" i="11" s="1"/>
  <c r="H29" i="11" s="1"/>
  <c r="F37" i="11"/>
  <c r="G37" i="11" s="1"/>
  <c r="H37" i="11" s="1"/>
  <c r="F45" i="11"/>
  <c r="G45" i="11" s="1"/>
  <c r="H45" i="11" s="1"/>
  <c r="F57" i="11"/>
  <c r="G57" i="11" s="1"/>
  <c r="H57" i="11" s="1"/>
  <c r="F65" i="11"/>
  <c r="G65" i="11" s="1"/>
  <c r="H65" i="11" s="1"/>
  <c r="F73" i="11"/>
  <c r="G73" i="11" s="1"/>
  <c r="H73" i="11" s="1"/>
  <c r="F81" i="11"/>
  <c r="G81" i="11" s="1"/>
  <c r="H81" i="11" s="1"/>
  <c r="F89" i="11"/>
  <c r="G89" i="11" s="1"/>
  <c r="H89" i="11" s="1"/>
  <c r="F97" i="11"/>
  <c r="G97" i="11" s="1"/>
  <c r="H97" i="11" s="1"/>
  <c r="F6" i="11"/>
  <c r="G6" i="11" s="1"/>
  <c r="H6" i="11" s="1"/>
  <c r="F14" i="11"/>
  <c r="G14" i="11" s="1"/>
  <c r="H14" i="11" s="1"/>
  <c r="F18" i="11"/>
  <c r="G18" i="11" s="1"/>
  <c r="H18" i="11" s="1"/>
  <c r="F26" i="11"/>
  <c r="G26" i="11" s="1"/>
  <c r="H26" i="11" s="1"/>
  <c r="F34" i="11"/>
  <c r="G34" i="11" s="1"/>
  <c r="H34" i="11" s="1"/>
  <c r="F38" i="11"/>
  <c r="G38" i="11" s="1"/>
  <c r="H38" i="11" s="1"/>
  <c r="F46" i="11"/>
  <c r="G46" i="11" s="1"/>
  <c r="H46" i="11" s="1"/>
  <c r="F54" i="11"/>
  <c r="G54" i="11" s="1"/>
  <c r="H54" i="11" s="1"/>
  <c r="F62" i="11"/>
  <c r="G62" i="11" s="1"/>
  <c r="H62" i="11" s="1"/>
  <c r="F70" i="11"/>
  <c r="G70" i="11" s="1"/>
  <c r="H70" i="11" s="1"/>
  <c r="F78" i="11"/>
  <c r="G78" i="11" s="1"/>
  <c r="H78" i="11" s="1"/>
  <c r="F86" i="11"/>
  <c r="G86" i="11" s="1"/>
  <c r="H86" i="11" s="1"/>
  <c r="F94" i="11"/>
  <c r="G94" i="11" s="1"/>
  <c r="H94" i="11" s="1"/>
  <c r="F8" i="11"/>
  <c r="G8" i="11" s="1"/>
  <c r="H8" i="11" s="1"/>
  <c r="F24" i="11"/>
  <c r="G24" i="11" s="1"/>
  <c r="H24" i="11" s="1"/>
  <c r="F32" i="11"/>
  <c r="G32" i="11" s="1"/>
  <c r="H32" i="11" s="1"/>
  <c r="F40" i="11"/>
  <c r="G40" i="11" s="1"/>
  <c r="H40" i="11" s="1"/>
  <c r="F48" i="11"/>
  <c r="G48" i="11" s="1"/>
  <c r="H48" i="11" s="1"/>
  <c r="F56" i="11"/>
  <c r="G56" i="11" s="1"/>
  <c r="H56" i="11" s="1"/>
  <c r="F64" i="11"/>
  <c r="G64" i="11" s="1"/>
  <c r="H64" i="11" s="1"/>
  <c r="F72" i="11"/>
  <c r="G72" i="11" s="1"/>
  <c r="H72" i="11" s="1"/>
  <c r="F80" i="11"/>
  <c r="G80" i="11" s="1"/>
  <c r="H80" i="11" s="1"/>
  <c r="F88" i="11"/>
  <c r="G88" i="11" s="1"/>
  <c r="H88" i="11" s="1"/>
  <c r="F96" i="11"/>
  <c r="G96" i="11" s="1"/>
  <c r="H96" i="11" s="1"/>
  <c r="F9" i="11"/>
  <c r="G9" i="11" s="1"/>
  <c r="H9" i="11" s="1"/>
  <c r="F17" i="11"/>
  <c r="G17" i="11" s="1"/>
  <c r="H17" i="11" s="1"/>
  <c r="F25" i="11"/>
  <c r="G25" i="11" s="1"/>
  <c r="H25" i="11" s="1"/>
  <c r="F33" i="11"/>
  <c r="G33" i="11" s="1"/>
  <c r="H33" i="11" s="1"/>
  <c r="F41" i="11"/>
  <c r="G41" i="11" s="1"/>
  <c r="H41" i="11" s="1"/>
  <c r="F49" i="11"/>
  <c r="G49" i="11" s="1"/>
  <c r="H49" i="11" s="1"/>
  <c r="F53" i="11"/>
  <c r="G53" i="11" s="1"/>
  <c r="H53" i="11" s="1"/>
  <c r="F61" i="11"/>
  <c r="G61" i="11" s="1"/>
  <c r="H61" i="11" s="1"/>
  <c r="F69" i="11"/>
  <c r="G69" i="11" s="1"/>
  <c r="H69" i="11" s="1"/>
  <c r="F77" i="11"/>
  <c r="G77" i="11" s="1"/>
  <c r="H77" i="11" s="1"/>
  <c r="F85" i="11"/>
  <c r="G85" i="11" s="1"/>
  <c r="H85" i="11" s="1"/>
  <c r="F93" i="11"/>
  <c r="G93" i="11" s="1"/>
  <c r="H93" i="11" s="1"/>
  <c r="F10" i="11"/>
  <c r="G10" i="11" s="1"/>
  <c r="H10" i="11" s="1"/>
  <c r="F22" i="11"/>
  <c r="G22" i="11" s="1"/>
  <c r="H22" i="11" s="1"/>
  <c r="F30" i="11"/>
  <c r="G30" i="11" s="1"/>
  <c r="H30" i="11" s="1"/>
  <c r="F42" i="11"/>
  <c r="G42" i="11" s="1"/>
  <c r="H42" i="11" s="1"/>
  <c r="F50" i="11"/>
  <c r="G50" i="11" s="1"/>
  <c r="H50" i="11" s="1"/>
  <c r="F58" i="11"/>
  <c r="G58" i="11" s="1"/>
  <c r="H58" i="11" s="1"/>
  <c r="F66" i="11"/>
  <c r="G66" i="11" s="1"/>
  <c r="H66" i="11" s="1"/>
  <c r="F74" i="11"/>
  <c r="G74" i="11" s="1"/>
  <c r="H74" i="11" s="1"/>
  <c r="F82" i="11"/>
  <c r="G82" i="11" s="1"/>
  <c r="H82" i="11" s="1"/>
  <c r="F90" i="11"/>
  <c r="G90" i="11" s="1"/>
  <c r="H90" i="11" s="1"/>
  <c r="F2" i="11"/>
  <c r="G2" i="11" s="1"/>
  <c r="H2" i="11" s="1"/>
  <c r="H120" i="11" l="1"/>
  <c r="H121" i="11" s="1"/>
  <c r="H122" i="11" s="1"/>
  <c r="G98" i="13"/>
  <c r="G98" i="12"/>
  <c r="G101" i="12" s="1"/>
  <c r="G102" i="12" s="1"/>
  <c r="H98" i="11"/>
  <c r="H101" i="11" s="1"/>
  <c r="H102" i="11" s="1"/>
  <c r="H103" i="11" s="1"/>
  <c r="G103" i="12" l="1"/>
  <c r="G106" i="12"/>
</calcChain>
</file>

<file path=xl/sharedStrings.xml><?xml version="1.0" encoding="utf-8"?>
<sst xmlns="http://schemas.openxmlformats.org/spreadsheetml/2006/main" count="437" uniqueCount="218">
  <si>
    <t>Legenda</t>
  </si>
  <si>
    <t>Variatiebreedte; het verschil tussen de maximale en de minimale waarneming</t>
  </si>
  <si>
    <t>Het aantal waarnemingen (in casu: aantal facturen)</t>
  </si>
  <si>
    <t>#DO</t>
  </si>
  <si>
    <t>Min</t>
  </si>
  <si>
    <t>Max</t>
  </si>
  <si>
    <t>Q0</t>
  </si>
  <si>
    <t>Q3</t>
  </si>
  <si>
    <t>Q4</t>
  </si>
  <si>
    <t>RG</t>
  </si>
  <si>
    <t>Δ</t>
  </si>
  <si>
    <r>
      <rPr>
        <b/>
        <sz val="11"/>
        <color indexed="8"/>
        <rFont val="Calibri"/>
        <family val="2"/>
      </rPr>
      <t>Δ</t>
    </r>
    <r>
      <rPr>
        <b/>
        <vertAlign val="superscript"/>
        <sz val="9.9"/>
        <color indexed="8"/>
        <rFont val="Calibri"/>
        <family val="2"/>
      </rPr>
      <t>2</t>
    </r>
  </si>
  <si>
    <t>Var</t>
  </si>
  <si>
    <t>Minimale waarneming</t>
  </si>
  <si>
    <t>Maximale waarneming</t>
  </si>
  <si>
    <t>Rekenkundig gemiddelde</t>
  </si>
  <si>
    <t>Modus; meest voorkomende waarde</t>
  </si>
  <si>
    <t>Mediaan; middelste waarde nadat alle waarnemingen in oplopende volgorde zijn gezet</t>
  </si>
  <si>
    <t>Delta; het verschil tussen de waarneming en het gemiddelde</t>
  </si>
  <si>
    <t>Variantie; het gemiddelde van de gekwadrateerde delta`s</t>
  </si>
  <si>
    <t>Standaard Deviatie; de wortel van de variantie</t>
  </si>
  <si>
    <t>Variatiecoëfficiënt; de SD gedeeld door het RG</t>
  </si>
  <si>
    <t>Mean (= rekenkundig gemiddelde)</t>
  </si>
  <si>
    <t>Interkwartielafstand; de afstand tussen Q3 en Q1</t>
  </si>
  <si>
    <t>het verwijderen van ontaarde waarden uit een verzameling waarnemingen</t>
  </si>
  <si>
    <t>0 scheefheid = symmetrisch = normale verdeling, uniforme verdeling</t>
  </si>
  <si>
    <r>
      <t>Linksscheef = lange, zware staart op links = negatief scheef (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&lt; 0) = gemiddelde &lt; mediaan &lt; modus</t>
    </r>
  </si>
  <si>
    <r>
      <t>Rechtsscheef = lange, zware staart op rechts = positief scheef (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&gt; 0) = modus &lt; mediaan &lt; gemiddelde</t>
    </r>
  </si>
  <si>
    <t>Deze past niet in de context van het aantal openstaande factuurdagen.</t>
  </si>
  <si>
    <t>Waarschijnlijk hebben klanten vooruit betaald. In dit geval is er geen sprake van een 'debiteur'.</t>
  </si>
  <si>
    <t>Ook dit is een ontaarde waarde. Vermoedelijk gaat het hier om een betwiste factuur.</t>
  </si>
  <si>
    <t>:</t>
  </si>
  <si>
    <t>som</t>
  </si>
  <si>
    <t>rekenkundig gemiddelde (M)</t>
  </si>
  <si>
    <t>mediaan (Me)</t>
  </si>
  <si>
    <t>Days Outstanding; aantal dagen dat een factuur open stond voordat deze betaald werd</t>
  </si>
  <si>
    <t>Days Accounts Receivable = gemiddeld aantal dagen dat facturen open stonden voordat deze betaald werden (= Mean)</t>
  </si>
  <si>
    <t>DO</t>
  </si>
  <si>
    <t>DAR</t>
  </si>
  <si>
    <t>Range</t>
  </si>
  <si>
    <t>n</t>
  </si>
  <si>
    <t>aantal waarnemingen (n)</t>
  </si>
  <si>
    <t>M</t>
  </si>
  <si>
    <t>Mo</t>
  </si>
  <si>
    <t>Me</t>
  </si>
  <si>
    <t>SD</t>
  </si>
  <si>
    <t>vc</t>
  </si>
  <si>
    <t>Kwartielen</t>
  </si>
  <si>
    <t>Trimmen</t>
  </si>
  <si>
    <t>minimale waarde (Min)</t>
  </si>
  <si>
    <t>maximale waarde (Max)</t>
  </si>
  <si>
    <t>spreidingsbreedte = range (= Max - Min)</t>
  </si>
  <si>
    <t>modus (Mo) = meest voorkomende waarneming</t>
  </si>
  <si>
    <t>mediaan (Me) = middelste waarneming nadat alle waarnemingen op volgorde zijn gezet</t>
  </si>
  <si>
    <t>RG DO</t>
  </si>
  <si>
    <r>
      <t xml:space="preserve">standaard deviatie = SD = s = </t>
    </r>
    <r>
      <rPr>
        <b/>
        <sz val="16"/>
        <color theme="1"/>
        <rFont val="Calibri"/>
        <family val="2"/>
      </rPr>
      <t>√</t>
    </r>
    <r>
      <rPr>
        <b/>
        <sz val="11"/>
        <color theme="1"/>
        <rFont val="Calibri"/>
        <family val="2"/>
      </rPr>
      <t>Var</t>
    </r>
  </si>
  <si>
    <t>Variatie coëfficiënt = vc = SD/M</t>
  </si>
  <si>
    <t>Variantie = Var = som/n</t>
  </si>
  <si>
    <r>
      <t xml:space="preserve">Skewness = scheefheid = </t>
    </r>
    <r>
      <rPr>
        <b/>
        <sz val="16"/>
        <color theme="1"/>
        <rFont val="Symbol"/>
        <family val="1"/>
        <charset val="2"/>
      </rPr>
      <t>g</t>
    </r>
  </si>
  <si>
    <t>Skewness = scheefheid = maat voor asymmetrie</t>
  </si>
  <si>
    <r>
      <t xml:space="preserve">Pearson scheefheid = </t>
    </r>
    <r>
      <rPr>
        <b/>
        <sz val="16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  <scheme val="minor"/>
      </rPr>
      <t xml:space="preserve"> = 3x(M-Me)/SD</t>
    </r>
  </si>
  <si>
    <t>min</t>
  </si>
  <si>
    <t>max</t>
  </si>
  <si>
    <t>range</t>
  </si>
  <si>
    <t>(= min)</t>
  </si>
  <si>
    <t>kwartiel 0 = Q0</t>
  </si>
  <si>
    <t>kwartiel 1 = Q1</t>
  </si>
  <si>
    <t>kwartiel 2 = Q2</t>
  </si>
  <si>
    <t>(= mediaan)</t>
  </si>
  <si>
    <t>kwartiel 3 = Q3</t>
  </si>
  <si>
    <t>kwartiel 4 = Q4</t>
  </si>
  <si>
    <t>IKA (Q3-Q1)</t>
  </si>
  <si>
    <t>1,5 IKA</t>
  </si>
  <si>
    <t>(= max)</t>
  </si>
  <si>
    <t>Whisker = snorhaar onderkant</t>
  </si>
  <si>
    <t>Whisker = snorhaar bovenkant</t>
  </si>
  <si>
    <t>Laagste waarneming</t>
  </si>
  <si>
    <t>Hoogste waarneming</t>
  </si>
  <si>
    <t>7. Box- &amp; Whiskerplot</t>
  </si>
  <si>
    <t>6. Scheefheid (skewness)</t>
  </si>
  <si>
    <t>5. Spreiding</t>
  </si>
  <si>
    <t>4. Centrumwaarden</t>
  </si>
  <si>
    <t>3. Histogram</t>
  </si>
  <si>
    <t xml:space="preserve">De kwartielen (Q0, Q1, Q2, Q3 en Q4) verdelen de frequentieverdeling in vier groepen van elk 25% van de waarnemingen. </t>
  </si>
  <si>
    <t>Minimale waarneming (= min)</t>
  </si>
  <si>
    <t>Middelste waarde nadat alle waarnemingen in oplopende volgorde zijn gezet (= Mediaan)</t>
  </si>
  <si>
    <t>Maximale waarneming (= max)</t>
  </si>
  <si>
    <t>IKA</t>
  </si>
  <si>
    <t>Whisker</t>
  </si>
  <si>
    <t>1,5 x IKA (= lengte snorhaar = Whisker)</t>
  </si>
  <si>
    <t>g</t>
  </si>
  <si>
    <t>Skewness = scheefheid</t>
  </si>
  <si>
    <t>Days Outstanding (DO)</t>
  </si>
  <si>
    <t>De waarneming "-7" is een ontaarde waarde (extreme waarde).</t>
  </si>
  <si>
    <t>1. Data sorteren</t>
  </si>
  <si>
    <t>2. Data trimmen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</si>
  <si>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</t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</si>
  <si>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</si>
  <si>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</si>
  <si>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</si>
  <si>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</si>
  <si>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</si>
  <si>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</si>
  <si>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</si>
  <si>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</si>
  <si>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</si>
  <si>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</si>
  <si>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</si>
  <si>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</si>
  <si>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</si>
  <si>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</si>
  <si>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</si>
  <si>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</si>
  <si>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</si>
  <si>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19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</si>
  <si>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</si>
  <si>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</si>
  <si>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</si>
  <si>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</si>
  <si>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</si>
  <si>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</si>
  <si>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</si>
  <si>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</si>
  <si>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</si>
  <si>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29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</si>
  <si>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</si>
  <si>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</si>
  <si>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</si>
  <si>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</si>
  <si>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</si>
  <si>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</si>
  <si>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</si>
  <si>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</si>
  <si>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</si>
  <si>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39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</si>
  <si>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</si>
  <si>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</si>
  <si>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</si>
  <si>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</si>
  <si>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</si>
  <si>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</si>
  <si>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</si>
  <si>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</si>
  <si>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</si>
  <si>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</si>
  <si>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</si>
  <si>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</si>
  <si>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</si>
  <si>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</si>
  <si>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</si>
  <si>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</si>
  <si>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</si>
  <si>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</si>
  <si>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</si>
  <si>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</si>
  <si>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</si>
  <si>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</si>
  <si>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</si>
  <si>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</si>
  <si>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</si>
  <si>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</si>
  <si>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</si>
  <si>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69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</si>
  <si>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</si>
  <si>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</si>
  <si>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</si>
  <si>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</si>
  <si>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</si>
  <si>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</si>
  <si>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</si>
  <si>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</si>
  <si>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</si>
  <si>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79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</si>
  <si>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</si>
  <si>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</si>
  <si>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</si>
  <si>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</si>
  <si>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</si>
  <si>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</si>
  <si>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</si>
  <si>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87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</si>
  <si>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</si>
  <si>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89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</si>
  <si>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90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</si>
  <si>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91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</si>
  <si>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</si>
  <si>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93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</si>
  <si>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94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</si>
  <si>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95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</si>
  <si>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96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</si>
  <si>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48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</si>
  <si>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49</t>
    </r>
    <r>
      <rPr>
        <sz val="11"/>
        <color theme="1"/>
        <rFont val="Calibri"/>
        <family val="2"/>
        <scheme val="minor"/>
      </rPr>
      <t/>
    </r>
  </si>
  <si>
    <t>Percentielen</t>
  </si>
  <si>
    <t>Variatie coëfficiënt = cv = SD/M</t>
  </si>
  <si>
    <t>Ondergrens Range (= Minimum)</t>
  </si>
  <si>
    <t>Bovengrens Range (= Maximum)</t>
  </si>
  <si>
    <t>Range en betrouwbaarheidsintervallen</t>
  </si>
  <si>
    <t>Gemiddelde (M)</t>
  </si>
  <si>
    <t>-1SD tot +1SD</t>
  </si>
  <si>
    <t>-2SD tot +2SD</t>
  </si>
  <si>
    <t>-3SD tot +3SD</t>
  </si>
  <si>
    <t>-4SD tot +4SD</t>
  </si>
  <si>
    <t>Minimaal aantal dagen</t>
  </si>
  <si>
    <t>Maximaal aantal dagen</t>
  </si>
  <si>
    <r>
      <t xml:space="preserve">Pearson scheefheid = </t>
    </r>
    <r>
      <rPr>
        <b/>
        <sz val="16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  <scheme val="minor"/>
      </rPr>
      <t xml:space="preserve"> = (M-Mo)/SD</t>
    </r>
  </si>
  <si>
    <t>Stel de variatiecoëfficiënt vast (vc)</t>
  </si>
  <si>
    <t>Bereken de standaard deviatie (s, s, √var of SD)</t>
  </si>
  <si>
    <r>
      <t>Bereken de variantie (s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, s</t>
    </r>
    <r>
      <rPr>
        <vertAlign val="superscript"/>
        <sz val="12"/>
        <color rgb="FF000000"/>
        <rFont val="Calibri"/>
        <family val="2"/>
        <scheme val="minor"/>
      </rPr>
      <t xml:space="preserve">2 </t>
    </r>
    <r>
      <rPr>
        <sz val="12"/>
        <color rgb="FF000000"/>
        <rFont val="Calibri"/>
        <family val="2"/>
        <scheme val="minor"/>
      </rPr>
      <t>of Var)</t>
    </r>
  </si>
  <si>
    <t>1.</t>
  </si>
  <si>
    <t>2.</t>
  </si>
  <si>
    <t>3.</t>
  </si>
  <si>
    <t>4.</t>
  </si>
  <si>
    <t>5.</t>
  </si>
  <si>
    <t>6.</t>
  </si>
  <si>
    <t>Orden de data en bereken het rekenkundig gemiddelde (μ, ẋ, M of RG)</t>
  </si>
  <si>
    <r>
      <t>Stel de scheefheid ofwel skewness vast (</t>
    </r>
    <r>
      <rPr>
        <sz val="12"/>
        <color rgb="FF000000"/>
        <rFont val="Symbol"/>
        <family val="1"/>
        <charset val="2"/>
      </rPr>
      <t>g</t>
    </r>
    <r>
      <rPr>
        <sz val="12"/>
        <color rgb="FF000000"/>
        <rFont val="Calibri"/>
        <family val="2"/>
        <scheme val="minor"/>
      </rPr>
      <t>)</t>
    </r>
  </si>
  <si>
    <r>
      <t>Stel de welving ofwel kurtosis vast (</t>
    </r>
    <r>
      <rPr>
        <sz val="12"/>
        <color rgb="FF000000"/>
        <rFont val="Symbol"/>
        <family val="1"/>
        <charset val="2"/>
      </rPr>
      <t>l</t>
    </r>
    <r>
      <rPr>
        <sz val="12"/>
        <color rgb="FF000000"/>
        <rFont val="Calibri"/>
        <family val="2"/>
        <scheme val="minor"/>
      </rPr>
      <t>)</t>
    </r>
  </si>
  <si>
    <t>Stappenplan: spreiding rond het 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</si>
</sst>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000"/>
    <numFmt numFmtId="166" formatCode="0.00000"/>
    <numFmt numFmtId="167" formatCode="0.00000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9.9"/>
      <color indexed="8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6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Symbol"/>
      <family val="1"/>
      <charset val="2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1">
    <xf numFmtId="0" fontId="0" fillId="0" borderId="0" xfId="0"/>
    <xf numFmtId="0" fontId="3" fillId="2" borderId="0" xfId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" fontId="0" fillId="3" borderId="0" xfId="0" applyNumberFormat="1" applyFill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left" vertical="center"/>
    </xf>
    <xf numFmtId="0" fontId="0" fillId="3" borderId="6" xfId="0" applyFill="1" applyBorder="1" applyAlignment="1">
      <alignment horizontal="right" vertical="center"/>
    </xf>
    <xf numFmtId="3" fontId="0" fillId="3" borderId="0" xfId="0" applyNumberForma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3" fontId="0" fillId="3" borderId="0" xfId="0" applyNumberFormat="1" applyFill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left" vertical="center"/>
    </xf>
    <xf numFmtId="0" fontId="0" fillId="3" borderId="0" xfId="0" applyFill="1"/>
    <xf numFmtId="3" fontId="0" fillId="3" borderId="1" xfId="0" applyNumberForma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vertical="center"/>
    </xf>
    <xf numFmtId="167" fontId="10" fillId="3" borderId="0" xfId="0" applyNumberFormat="1" applyFont="1" applyFill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3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0" fillId="3" borderId="1" xfId="0" applyFill="1" applyBorder="1" applyAlignment="1">
      <alignment horizontal="right" vertical="center"/>
    </xf>
    <xf numFmtId="4" fontId="4" fillId="4" borderId="1" xfId="0" quotePrefix="1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4" fontId="4" fillId="4" borderId="0" xfId="0" applyNumberFormat="1" applyFont="1" applyFill="1" applyAlignment="1">
      <alignment horizontal="left" vertical="center"/>
    </xf>
    <xf numFmtId="4" fontId="4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3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4" fontId="0" fillId="4" borderId="0" xfId="0" applyNumberForma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0" fontId="4" fillId="3" borderId="0" xfId="0" quotePrefix="1" applyFont="1" applyFill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right" vertical="center"/>
    </xf>
    <xf numFmtId="167" fontId="10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2" borderId="0" xfId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166" fontId="10" fillId="3" borderId="0" xfId="0" applyNumberFormat="1" applyFont="1" applyFill="1" applyAlignment="1">
      <alignment horizontal="center" vertical="center"/>
    </xf>
    <xf numFmtId="0" fontId="3" fillId="2" borderId="0" xfId="1" applyAlignment="1">
      <alignment vertical="center"/>
    </xf>
    <xf numFmtId="0" fontId="3" fillId="2" borderId="0" xfId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0" fontId="0" fillId="3" borderId="0" xfId="0" applyNumberForma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1" fontId="4" fillId="3" borderId="0" xfId="0" applyNumberFormat="1" applyFont="1" applyFill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167" fontId="17" fillId="3" borderId="0" xfId="0" applyNumberFormat="1" applyFont="1" applyFill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Alignment="1">
      <alignment horizontal="center" vertical="center"/>
    </xf>
    <xf numFmtId="9" fontId="0" fillId="3" borderId="0" xfId="0" applyNumberFormat="1" applyFill="1" applyAlignment="1">
      <alignment horizontal="right" vertical="center"/>
    </xf>
    <xf numFmtId="3" fontId="19" fillId="3" borderId="1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left" vertical="center"/>
    </xf>
    <xf numFmtId="3" fontId="19" fillId="3" borderId="0" xfId="0" applyNumberFormat="1" applyFont="1" applyFill="1" applyAlignment="1">
      <alignment horizontal="left" vertical="center"/>
    </xf>
    <xf numFmtId="3" fontId="0" fillId="3" borderId="4" xfId="0" applyNumberFormat="1" applyFill="1" applyBorder="1" applyAlignment="1">
      <alignment horizontal="left" vertical="center"/>
    </xf>
    <xf numFmtId="3" fontId="19" fillId="3" borderId="1" xfId="0" applyNumberFormat="1" applyFont="1" applyFill="1" applyBorder="1" applyAlignment="1">
      <alignment horizontal="left" vertical="center"/>
    </xf>
    <xf numFmtId="9" fontId="0" fillId="3" borderId="0" xfId="0" applyNumberFormat="1" applyFill="1" applyAlignment="1">
      <alignment horizontal="left" vertical="center"/>
    </xf>
    <xf numFmtId="3" fontId="20" fillId="3" borderId="0" xfId="0" applyNumberFormat="1" applyFont="1" applyFill="1" applyAlignment="1">
      <alignment horizontal="left" vertical="center"/>
    </xf>
    <xf numFmtId="3" fontId="20" fillId="3" borderId="8" xfId="0" applyNumberFormat="1" applyFont="1" applyFill="1" applyBorder="1" applyAlignment="1">
      <alignment horizontal="left" vertical="center"/>
    </xf>
    <xf numFmtId="3" fontId="20" fillId="3" borderId="1" xfId="0" applyNumberFormat="1" applyFont="1" applyFill="1" applyBorder="1" applyAlignment="1">
      <alignment vertical="center"/>
    </xf>
    <xf numFmtId="3" fontId="20" fillId="3" borderId="6" xfId="0" applyNumberFormat="1" applyFont="1" applyFill="1" applyBorder="1" applyAlignment="1">
      <alignment horizontal="left" vertical="center"/>
    </xf>
    <xf numFmtId="3" fontId="19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9" fontId="4" fillId="4" borderId="2" xfId="0" applyNumberFormat="1" applyFont="1" applyFill="1" applyBorder="1" applyAlignment="1">
      <alignment horizontal="right" vertical="center"/>
    </xf>
    <xf numFmtId="3" fontId="4" fillId="4" borderId="2" xfId="0" quotePrefix="1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vertical="center"/>
    </xf>
    <xf numFmtId="10" fontId="4" fillId="3" borderId="0" xfId="0" applyNumberFormat="1" applyFont="1" applyFill="1" applyAlignment="1">
      <alignment horizontal="left" vertical="center"/>
    </xf>
    <xf numFmtId="10" fontId="19" fillId="3" borderId="0" xfId="0" applyNumberFormat="1" applyFont="1" applyFill="1" applyAlignment="1">
      <alignment horizontal="right" vertical="center"/>
    </xf>
    <xf numFmtId="10" fontId="19" fillId="4" borderId="5" xfId="0" applyNumberFormat="1" applyFont="1" applyFill="1" applyBorder="1" applyAlignment="1">
      <alignment vertical="center"/>
    </xf>
    <xf numFmtId="10" fontId="19" fillId="4" borderId="0" xfId="0" applyNumberFormat="1" applyFont="1" applyFill="1" applyAlignment="1">
      <alignment vertical="center"/>
    </xf>
    <xf numFmtId="10" fontId="19" fillId="4" borderId="0" xfId="0" applyNumberFormat="1" applyFont="1" applyFill="1" applyAlignment="1">
      <alignment horizontal="center" vertical="center"/>
    </xf>
    <xf numFmtId="10" fontId="19" fillId="4" borderId="0" xfId="0" applyNumberFormat="1" applyFont="1" applyFill="1" applyAlignment="1">
      <alignment horizontal="right" vertical="center"/>
    </xf>
    <xf numFmtId="10" fontId="19" fillId="4" borderId="8" xfId="0" applyNumberFormat="1" applyFont="1" applyFill="1" applyBorder="1" applyAlignment="1">
      <alignment vertical="center"/>
    </xf>
    <xf numFmtId="3" fontId="20" fillId="3" borderId="0" xfId="0" applyNumberFormat="1" applyFont="1" applyFill="1" applyAlignment="1">
      <alignment vertical="center"/>
    </xf>
    <xf numFmtId="3" fontId="19" fillId="3" borderId="0" xfId="0" applyNumberFormat="1" applyFont="1" applyFill="1" applyAlignment="1">
      <alignment vertical="center"/>
    </xf>
    <xf numFmtId="3" fontId="21" fillId="5" borderId="0" xfId="0" applyNumberFormat="1" applyFont="1" applyFill="1" applyAlignment="1">
      <alignment vertical="center"/>
    </xf>
    <xf numFmtId="10" fontId="19" fillId="3" borderId="3" xfId="0" applyNumberFormat="1" applyFont="1" applyFill="1" applyBorder="1" applyAlignment="1">
      <alignment vertical="center"/>
    </xf>
    <xf numFmtId="10" fontId="19" fillId="3" borderId="2" xfId="0" applyNumberFormat="1" applyFont="1" applyFill="1" applyBorder="1" applyAlignment="1">
      <alignment vertical="center"/>
    </xf>
    <xf numFmtId="10" fontId="19" fillId="3" borderId="2" xfId="0" applyNumberFormat="1" applyFont="1" applyFill="1" applyBorder="1" applyAlignment="1">
      <alignment horizontal="center" vertical="center"/>
    </xf>
    <xf numFmtId="10" fontId="19" fillId="3" borderId="2" xfId="0" applyNumberFormat="1" applyFont="1" applyFill="1" applyBorder="1" applyAlignment="1">
      <alignment horizontal="right" vertical="center"/>
    </xf>
    <xf numFmtId="10" fontId="19" fillId="3" borderId="7" xfId="0" applyNumberFormat="1" applyFont="1" applyFill="1" applyBorder="1" applyAlignment="1">
      <alignment vertical="center"/>
    </xf>
    <xf numFmtId="3" fontId="19" fillId="3" borderId="5" xfId="0" applyNumberFormat="1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9" fontId="22" fillId="3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27" fillId="4" borderId="8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right" vertical="center"/>
    </xf>
  </cellXfs>
  <cellStyles count="2">
    <cellStyle name="Ongeldig" xfId="1" builtinId="27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Histogram: DO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l-NL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Histogram: DO</a:t>
          </a:r>
        </a:p>
      </cx:txPr>
    </cx:title>
    <cx:plotArea>
      <cx:plotAreaRegion>
        <cx:series layoutId="clusteredColumn" uniqueId="{CF608D26-73A2-44AA-980A-61DDCB278E74}">
          <cx:tx>
            <cx:txData>
              <cx:f>_xlchart.v1.0</cx:f>
              <cx:v>#DO</cx:v>
            </cx:txData>
          </cx:tx>
          <cx:dataLabels pos="inEnd">
            <cx:visibility seriesName="0" categoryName="0" value="1"/>
          </cx:dataLabels>
          <cx:dataId val="0"/>
          <cx:layoutPr>
            <cx:binning intervalClosed="r" underflow="0" overflow="0">
              <cx:binSize val="7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Boxplot DO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l-NL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Boxplot DO</a:t>
          </a:r>
        </a:p>
      </cx:txPr>
    </cx:title>
    <cx:plotArea>
      <cx:plotAreaRegion>
        <cx:series layoutId="boxWhisker" uniqueId="{BEBC52F8-24BE-4D7C-B1CF-2DAFD1CF8303}">
          <cx:tx>
            <cx:txData>
              <cx:f>_xlchart.v1.2</cx:f>
              <cx:v>#DO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200" b="1"/>
                </a:pPr>
                <a:endParaRPr lang="nl-NL" sz="12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Aantal dagen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nl-NL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Aantal dagen</a:t>
              </a:r>
            </a:p>
          </cx:txPr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84</xdr:row>
      <xdr:rowOff>28575</xdr:rowOff>
    </xdr:from>
    <xdr:to>
      <xdr:col>19</xdr:col>
      <xdr:colOff>419100</xdr:colOff>
      <xdr:row>105</xdr:row>
      <xdr:rowOff>166687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ek 3">
              <a:extLst>
                <a:ext uri="{FF2B5EF4-FFF2-40B4-BE49-F238E27FC236}">
                  <a16:creationId xmlns:a16="http://schemas.microsoft.com/office/drawing/2014/main" id="{C42E7609-BE33-4083-BFBB-E181824504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16154400"/>
              <a:ext cx="5867400" cy="41386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grafiek is niet beschikbaar in uw versie van Excel.
Als u deze vorm bewerkt of deze werkmap opslaat in een andere bestandsindeling, wordt de grafiek onherstelbaar beschadigd.</a:t>
              </a:r>
            </a:p>
          </xdr:txBody>
        </xdr:sp>
      </mc:Fallback>
    </mc:AlternateContent>
    <xdr:clientData/>
  </xdr:twoCellAnchor>
  <xdr:twoCellAnchor editAs="oneCell">
    <xdr:from>
      <xdr:col>20</xdr:col>
      <xdr:colOff>685800</xdr:colOff>
      <xdr:row>79</xdr:row>
      <xdr:rowOff>1</xdr:rowOff>
    </xdr:from>
    <xdr:to>
      <xdr:col>33</xdr:col>
      <xdr:colOff>275004</xdr:colOff>
      <xdr:row>106</xdr:row>
      <xdr:rowOff>123825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277921F-1F44-44CF-B12C-E68E6431E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7275" y="15630526"/>
          <a:ext cx="8876079" cy="5267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97</xdr:row>
      <xdr:rowOff>1</xdr:rowOff>
    </xdr:from>
    <xdr:to>
      <xdr:col>18</xdr:col>
      <xdr:colOff>9525</xdr:colOff>
      <xdr:row>114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ek 2">
              <a:extLst>
                <a:ext uri="{FF2B5EF4-FFF2-40B4-BE49-F238E27FC236}">
                  <a16:creationId xmlns:a16="http://schemas.microsoft.com/office/drawing/2014/main" id="{0B8374C1-C322-435E-B7DF-B810116A75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81725" y="18602326"/>
              <a:ext cx="5600700" cy="443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grafiek is niet beschikbaar in uw versie van Excel.
Als u deze vorm bewerkt of deze werkmap opslaat in een andere bestandsindeling, wordt de grafiek onherstelbaar beschadigd.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11683</xdr:colOff>
      <xdr:row>110</xdr:row>
      <xdr:rowOff>113766</xdr:rowOff>
    </xdr:from>
    <xdr:to>
      <xdr:col>9</xdr:col>
      <xdr:colOff>560943</xdr:colOff>
      <xdr:row>113</xdr:row>
      <xdr:rowOff>149336</xdr:rowOff>
    </xdr:to>
    <xdr:sp macro="" textlink="">
      <xdr:nvSpPr>
        <xdr:cNvPr id="2" name="Bliksemflits 1">
          <a:extLst>
            <a:ext uri="{FF2B5EF4-FFF2-40B4-BE49-F238E27FC236}">
              <a16:creationId xmlns:a16="http://schemas.microsoft.com/office/drawing/2014/main" id="{04FC285C-45E0-4766-D041-ED934E83E6C5}"/>
            </a:ext>
          </a:extLst>
        </xdr:cNvPr>
        <xdr:cNvSpPr/>
      </xdr:nvSpPr>
      <xdr:spPr>
        <a:xfrm rot="21161078">
          <a:off x="11683" y="21659316"/>
          <a:ext cx="6626210" cy="607070"/>
        </a:xfrm>
        <a:prstGeom prst="lightningBol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441990</xdr:colOff>
      <xdr:row>0</xdr:row>
      <xdr:rowOff>181908</xdr:rowOff>
    </xdr:from>
    <xdr:to>
      <xdr:col>22</xdr:col>
      <xdr:colOff>171450</xdr:colOff>
      <xdr:row>7</xdr:row>
      <xdr:rowOff>180975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18D0900-DF2C-1B98-3C67-15A4AF43B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740" y="181908"/>
          <a:ext cx="5215860" cy="20088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</xdr:colOff>
      <xdr:row>96</xdr:row>
      <xdr:rowOff>9525</xdr:rowOff>
    </xdr:from>
    <xdr:to>
      <xdr:col>22</xdr:col>
      <xdr:colOff>28575</xdr:colOff>
      <xdr:row>109</xdr:row>
      <xdr:rowOff>219075</xdr:rowOff>
    </xdr:to>
    <xdr:pic>
      <xdr:nvPicPr>
        <xdr:cNvPr id="2" name="Afbeelding 1" descr="GitHub - manvendra7/Skewness-and-kurtosis: Transformations to reduce  skewness and kurtosis">
          <a:extLst>
            <a:ext uri="{FF2B5EF4-FFF2-40B4-BE49-F238E27FC236}">
              <a16:creationId xmlns:a16="http://schemas.microsoft.com/office/drawing/2014/main" id="{32245638-79A1-49D8-9EF3-C5CA2EA7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8878550"/>
          <a:ext cx="72485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zoomScaleNormal="100" workbookViewId="0">
      <selection activeCell="H19" sqref="H19"/>
    </sheetView>
  </sheetViews>
  <sheetFormatPr defaultRowHeight="20.100000000000001" customHeight="1" x14ac:dyDescent="0.25"/>
  <cols>
    <col min="1" max="1" width="11.7109375" style="2" bestFit="1" customWidth="1"/>
    <col min="2" max="2" width="1.7109375" style="26" customWidth="1"/>
    <col min="3" max="3" width="108.85546875" style="18" bestFit="1" customWidth="1"/>
    <col min="4" max="4" width="1.7109375" style="13" customWidth="1"/>
    <col min="5" max="5" width="9.140625" style="13"/>
    <col min="6" max="6" width="3.7109375" style="4" customWidth="1"/>
    <col min="7" max="7" width="3.7109375" style="156" customWidth="1"/>
    <col min="8" max="8" width="70.7109375" style="155" customWidth="1"/>
    <col min="9" max="10" width="9.140625" style="154"/>
    <col min="11" max="16384" width="9.140625" style="13"/>
  </cols>
  <sheetData>
    <row r="1" spans="1:10" s="19" customFormat="1" ht="20.100000000000001" customHeight="1" x14ac:dyDescent="0.25">
      <c r="A1" s="74" t="s">
        <v>0</v>
      </c>
      <c r="B1" s="75"/>
      <c r="C1" s="76"/>
      <c r="D1" s="77"/>
      <c r="F1" s="160"/>
      <c r="G1" s="161"/>
      <c r="H1" s="162"/>
      <c r="I1" s="152"/>
      <c r="J1" s="152"/>
    </row>
    <row r="2" spans="1:10" s="2" customFormat="1" ht="20.100000000000001" customHeight="1" x14ac:dyDescent="0.25">
      <c r="A2" s="6" t="s">
        <v>37</v>
      </c>
      <c r="B2" s="27" t="s">
        <v>31</v>
      </c>
      <c r="C2" s="7" t="s">
        <v>35</v>
      </c>
      <c r="D2" s="8"/>
      <c r="F2" s="163"/>
      <c r="G2" s="157" t="s">
        <v>217</v>
      </c>
      <c r="H2" s="164"/>
      <c r="I2" s="153"/>
      <c r="J2" s="153"/>
    </row>
    <row r="3" spans="1:10" s="2" customFormat="1" ht="20.100000000000001" customHeight="1" x14ac:dyDescent="0.25">
      <c r="A3" s="9" t="s">
        <v>38</v>
      </c>
      <c r="B3" s="26" t="s">
        <v>31</v>
      </c>
      <c r="C3" s="10" t="s">
        <v>36</v>
      </c>
      <c r="D3" s="11"/>
      <c r="F3" s="163"/>
      <c r="G3" s="158" t="s">
        <v>208</v>
      </c>
      <c r="H3" s="165" t="s">
        <v>214</v>
      </c>
      <c r="I3" s="153"/>
      <c r="J3" s="153"/>
    </row>
    <row r="4" spans="1:10" ht="20.100000000000001" customHeight="1" x14ac:dyDescent="0.25">
      <c r="A4" s="9" t="s">
        <v>48</v>
      </c>
      <c r="B4" s="26" t="s">
        <v>31</v>
      </c>
      <c r="C4" s="10" t="s">
        <v>24</v>
      </c>
      <c r="D4" s="12"/>
      <c r="F4" s="166"/>
      <c r="G4" s="159" t="s">
        <v>209</v>
      </c>
      <c r="H4" s="167" t="s">
        <v>207</v>
      </c>
    </row>
    <row r="5" spans="1:10" s="2" customFormat="1" ht="20.100000000000001" customHeight="1" x14ac:dyDescent="0.25">
      <c r="A5" s="9" t="s">
        <v>4</v>
      </c>
      <c r="B5" s="26" t="s">
        <v>31</v>
      </c>
      <c r="C5" s="10" t="s">
        <v>13</v>
      </c>
      <c r="D5" s="11"/>
      <c r="F5" s="163"/>
      <c r="G5" s="158" t="s">
        <v>210</v>
      </c>
      <c r="H5" s="167" t="s">
        <v>206</v>
      </c>
      <c r="I5" s="153"/>
      <c r="J5" s="153"/>
    </row>
    <row r="6" spans="1:10" s="2" customFormat="1" ht="20.100000000000001" customHeight="1" x14ac:dyDescent="0.25">
      <c r="A6" s="9" t="s">
        <v>5</v>
      </c>
      <c r="B6" s="26" t="s">
        <v>31</v>
      </c>
      <c r="C6" s="10" t="s">
        <v>14</v>
      </c>
      <c r="D6" s="11"/>
      <c r="F6" s="163"/>
      <c r="G6" s="159" t="s">
        <v>211</v>
      </c>
      <c r="H6" s="167" t="s">
        <v>205</v>
      </c>
      <c r="I6" s="153"/>
      <c r="J6" s="153"/>
    </row>
    <row r="7" spans="1:10" ht="20.100000000000001" customHeight="1" x14ac:dyDescent="0.25">
      <c r="A7" s="9" t="s">
        <v>39</v>
      </c>
      <c r="B7" s="26" t="s">
        <v>31</v>
      </c>
      <c r="C7" s="10" t="s">
        <v>1</v>
      </c>
      <c r="D7" s="12"/>
      <c r="F7" s="166"/>
      <c r="G7" s="158" t="s">
        <v>212</v>
      </c>
      <c r="H7" s="167" t="s">
        <v>215</v>
      </c>
    </row>
    <row r="8" spans="1:10" ht="20.100000000000001" customHeight="1" x14ac:dyDescent="0.25">
      <c r="A8" s="9" t="s">
        <v>40</v>
      </c>
      <c r="B8" s="26" t="s">
        <v>31</v>
      </c>
      <c r="C8" s="10" t="s">
        <v>2</v>
      </c>
      <c r="D8" s="12"/>
      <c r="F8" s="166"/>
      <c r="G8" s="159" t="s">
        <v>213</v>
      </c>
      <c r="H8" s="167" t="s">
        <v>216</v>
      </c>
    </row>
    <row r="9" spans="1:10" ht="20.100000000000001" customHeight="1" x14ac:dyDescent="0.25">
      <c r="A9" s="9" t="s">
        <v>9</v>
      </c>
      <c r="B9" s="26" t="s">
        <v>31</v>
      </c>
      <c r="C9" s="10" t="s">
        <v>15</v>
      </c>
      <c r="D9" s="12"/>
      <c r="F9" s="168"/>
      <c r="G9" s="169"/>
      <c r="H9" s="170"/>
    </row>
    <row r="10" spans="1:10" ht="20.100000000000001" customHeight="1" x14ac:dyDescent="0.25">
      <c r="A10" s="9" t="s">
        <v>42</v>
      </c>
      <c r="B10" s="26" t="s">
        <v>31</v>
      </c>
      <c r="C10" s="10" t="s">
        <v>22</v>
      </c>
      <c r="D10" s="12"/>
    </row>
    <row r="11" spans="1:10" ht="20.100000000000001" customHeight="1" x14ac:dyDescent="0.25">
      <c r="A11" s="9" t="s">
        <v>43</v>
      </c>
      <c r="B11" s="26" t="s">
        <v>31</v>
      </c>
      <c r="C11" s="10" t="s">
        <v>16</v>
      </c>
      <c r="D11" s="12"/>
    </row>
    <row r="12" spans="1:10" ht="20.100000000000001" customHeight="1" x14ac:dyDescent="0.25">
      <c r="A12" s="9" t="s">
        <v>44</v>
      </c>
      <c r="B12" s="26" t="s">
        <v>31</v>
      </c>
      <c r="C12" s="10" t="s">
        <v>17</v>
      </c>
      <c r="D12" s="12"/>
    </row>
    <row r="13" spans="1:10" ht="20.100000000000001" customHeight="1" x14ac:dyDescent="0.25">
      <c r="A13" s="14" t="s">
        <v>10</v>
      </c>
      <c r="B13" s="26" t="s">
        <v>31</v>
      </c>
      <c r="C13" s="10" t="s">
        <v>18</v>
      </c>
      <c r="D13" s="12"/>
    </row>
    <row r="14" spans="1:10" ht="20.100000000000001" customHeight="1" x14ac:dyDescent="0.25">
      <c r="A14" s="9" t="s">
        <v>12</v>
      </c>
      <c r="B14" s="26" t="s">
        <v>31</v>
      </c>
      <c r="C14" s="10" t="s">
        <v>19</v>
      </c>
      <c r="D14" s="12"/>
    </row>
    <row r="15" spans="1:10" ht="20.100000000000001" customHeight="1" x14ac:dyDescent="0.25">
      <c r="A15" s="9" t="s">
        <v>45</v>
      </c>
      <c r="B15" s="26" t="s">
        <v>31</v>
      </c>
      <c r="C15" s="10" t="s">
        <v>20</v>
      </c>
      <c r="D15" s="12"/>
    </row>
    <row r="16" spans="1:10" ht="20.100000000000001" customHeight="1" x14ac:dyDescent="0.25">
      <c r="A16" s="9" t="s">
        <v>46</v>
      </c>
      <c r="B16" s="26" t="s">
        <v>31</v>
      </c>
      <c r="C16" s="10" t="s">
        <v>21</v>
      </c>
      <c r="D16" s="12"/>
    </row>
    <row r="17" spans="1:4" ht="20.100000000000001" customHeight="1" x14ac:dyDescent="0.25">
      <c r="A17" s="73" t="s">
        <v>90</v>
      </c>
      <c r="B17" s="13" t="s">
        <v>31</v>
      </c>
      <c r="C17" s="10" t="s">
        <v>91</v>
      </c>
      <c r="D17" s="12"/>
    </row>
    <row r="18" spans="1:4" ht="20.100000000000001" customHeight="1" x14ac:dyDescent="0.25">
      <c r="A18" s="9"/>
      <c r="C18" s="10"/>
      <c r="D18" s="12"/>
    </row>
    <row r="19" spans="1:4" ht="20.100000000000001" customHeight="1" x14ac:dyDescent="0.25">
      <c r="A19" s="9" t="s">
        <v>47</v>
      </c>
      <c r="B19" s="26" t="s">
        <v>31</v>
      </c>
      <c r="C19" s="10" t="s">
        <v>83</v>
      </c>
      <c r="D19" s="12"/>
    </row>
    <row r="20" spans="1:4" ht="20.100000000000001" customHeight="1" x14ac:dyDescent="0.25">
      <c r="A20" s="9" t="s">
        <v>6</v>
      </c>
      <c r="B20" s="26" t="s">
        <v>31</v>
      </c>
      <c r="C20" s="10" t="s">
        <v>84</v>
      </c>
      <c r="D20" s="12"/>
    </row>
    <row r="21" spans="1:4" ht="20.100000000000001" customHeight="1" x14ac:dyDescent="0.25">
      <c r="A21" s="9" t="s">
        <v>7</v>
      </c>
      <c r="B21" s="26" t="s">
        <v>31</v>
      </c>
      <c r="C21" s="10" t="s">
        <v>85</v>
      </c>
      <c r="D21" s="12"/>
    </row>
    <row r="22" spans="1:4" ht="20.100000000000001" customHeight="1" x14ac:dyDescent="0.25">
      <c r="A22" s="9" t="s">
        <v>8</v>
      </c>
      <c r="B22" s="26" t="s">
        <v>31</v>
      </c>
      <c r="C22" s="10" t="s">
        <v>86</v>
      </c>
      <c r="D22" s="12"/>
    </row>
    <row r="23" spans="1:4" ht="20.100000000000001" customHeight="1" x14ac:dyDescent="0.25">
      <c r="A23" s="9" t="s">
        <v>87</v>
      </c>
      <c r="B23" s="26" t="s">
        <v>31</v>
      </c>
      <c r="C23" s="10" t="s">
        <v>23</v>
      </c>
      <c r="D23" s="12"/>
    </row>
    <row r="24" spans="1:4" ht="20.100000000000001" customHeight="1" x14ac:dyDescent="0.25">
      <c r="A24" s="9" t="s">
        <v>88</v>
      </c>
      <c r="B24" s="26" t="s">
        <v>31</v>
      </c>
      <c r="C24" s="10" t="s">
        <v>89</v>
      </c>
      <c r="D24" s="12"/>
    </row>
    <row r="25" spans="1:4" ht="20.100000000000001" customHeight="1" x14ac:dyDescent="0.25">
      <c r="A25" s="15"/>
      <c r="B25" s="34"/>
      <c r="C25" s="16"/>
      <c r="D25" s="17"/>
    </row>
    <row r="26" spans="1:4" ht="20.100000000000001" customHeight="1" x14ac:dyDescent="0.25">
      <c r="C26" s="10"/>
    </row>
    <row r="27" spans="1:4" ht="20.100000000000001" customHeight="1" x14ac:dyDescent="0.25">
      <c r="C27" s="10"/>
    </row>
    <row r="28" spans="1:4" ht="20.100000000000001" customHeight="1" x14ac:dyDescent="0.25">
      <c r="C28" s="10"/>
    </row>
    <row r="29" spans="1:4" ht="20.100000000000001" customHeight="1" x14ac:dyDescent="0.25">
      <c r="C29" s="10"/>
    </row>
  </sheetData>
  <mergeCells count="1">
    <mergeCell ref="G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977F-AA34-4953-AE16-A45B1C4A890A}">
  <dimension ref="A1:N21"/>
  <sheetViews>
    <sheetView workbookViewId="0">
      <selection sqref="A1:M9"/>
    </sheetView>
  </sheetViews>
  <sheetFormatPr defaultRowHeight="20.100000000000001" customHeight="1" x14ac:dyDescent="0.25"/>
  <cols>
    <col min="1" max="1" width="1.7109375" style="29" customWidth="1"/>
    <col min="2" max="2" width="37.28515625" style="29" bestFit="1" customWidth="1"/>
    <col min="3" max="3" width="1.7109375" style="114" customWidth="1"/>
    <col min="4" max="4" width="12.7109375" style="115" customWidth="1"/>
    <col min="5" max="5" width="1.7109375" style="115" customWidth="1"/>
    <col min="6" max="6" width="12.7109375" style="18" customWidth="1"/>
    <col min="7" max="7" width="1.7109375" style="18" customWidth="1"/>
    <col min="8" max="8" width="12.7109375" style="18" customWidth="1"/>
    <col min="9" max="9" width="1.7109375" style="18" customWidth="1"/>
    <col min="10" max="10" width="12.7109375" style="18" customWidth="1"/>
    <col min="11" max="11" width="1.7109375" style="18" customWidth="1"/>
    <col min="12" max="12" width="12.7109375" style="18" customWidth="1"/>
    <col min="13" max="13" width="1.7109375" style="29" customWidth="1"/>
    <col min="14" max="258" width="9.140625" style="29"/>
    <col min="259" max="259" width="1.7109375" style="29" customWidth="1"/>
    <col min="260" max="260" width="30.7109375" style="29" customWidth="1"/>
    <col min="261" max="261" width="1.7109375" style="29" customWidth="1"/>
    <col min="262" max="268" width="12.7109375" style="29" customWidth="1"/>
    <col min="269" max="269" width="1.7109375" style="29" customWidth="1"/>
    <col min="270" max="514" width="9.140625" style="29"/>
    <col min="515" max="515" width="1.7109375" style="29" customWidth="1"/>
    <col min="516" max="516" width="30.7109375" style="29" customWidth="1"/>
    <col min="517" max="517" width="1.7109375" style="29" customWidth="1"/>
    <col min="518" max="524" width="12.7109375" style="29" customWidth="1"/>
    <col min="525" max="525" width="1.7109375" style="29" customWidth="1"/>
    <col min="526" max="770" width="9.140625" style="29"/>
    <col min="771" max="771" width="1.7109375" style="29" customWidth="1"/>
    <col min="772" max="772" width="30.7109375" style="29" customWidth="1"/>
    <col min="773" max="773" width="1.7109375" style="29" customWidth="1"/>
    <col min="774" max="780" width="12.7109375" style="29" customWidth="1"/>
    <col min="781" max="781" width="1.7109375" style="29" customWidth="1"/>
    <col min="782" max="1026" width="9.140625" style="29"/>
    <col min="1027" max="1027" width="1.7109375" style="29" customWidth="1"/>
    <col min="1028" max="1028" width="30.7109375" style="29" customWidth="1"/>
    <col min="1029" max="1029" width="1.7109375" style="29" customWidth="1"/>
    <col min="1030" max="1036" width="12.7109375" style="29" customWidth="1"/>
    <col min="1037" max="1037" width="1.7109375" style="29" customWidth="1"/>
    <col min="1038" max="1282" width="9.140625" style="29"/>
    <col min="1283" max="1283" width="1.7109375" style="29" customWidth="1"/>
    <col min="1284" max="1284" width="30.7109375" style="29" customWidth="1"/>
    <col min="1285" max="1285" width="1.7109375" style="29" customWidth="1"/>
    <col min="1286" max="1292" width="12.7109375" style="29" customWidth="1"/>
    <col min="1293" max="1293" width="1.7109375" style="29" customWidth="1"/>
    <col min="1294" max="1538" width="9.140625" style="29"/>
    <col min="1539" max="1539" width="1.7109375" style="29" customWidth="1"/>
    <col min="1540" max="1540" width="30.7109375" style="29" customWidth="1"/>
    <col min="1541" max="1541" width="1.7109375" style="29" customWidth="1"/>
    <col min="1542" max="1548" width="12.7109375" style="29" customWidth="1"/>
    <col min="1549" max="1549" width="1.7109375" style="29" customWidth="1"/>
    <col min="1550" max="1794" width="9.140625" style="29"/>
    <col min="1795" max="1795" width="1.7109375" style="29" customWidth="1"/>
    <col min="1796" max="1796" width="30.7109375" style="29" customWidth="1"/>
    <col min="1797" max="1797" width="1.7109375" style="29" customWidth="1"/>
    <col min="1798" max="1804" width="12.7109375" style="29" customWidth="1"/>
    <col min="1805" max="1805" width="1.7109375" style="29" customWidth="1"/>
    <col min="1806" max="2050" width="9.140625" style="29"/>
    <col min="2051" max="2051" width="1.7109375" style="29" customWidth="1"/>
    <col min="2052" max="2052" width="30.7109375" style="29" customWidth="1"/>
    <col min="2053" max="2053" width="1.7109375" style="29" customWidth="1"/>
    <col min="2054" max="2060" width="12.7109375" style="29" customWidth="1"/>
    <col min="2061" max="2061" width="1.7109375" style="29" customWidth="1"/>
    <col min="2062" max="2306" width="9.140625" style="29"/>
    <col min="2307" max="2307" width="1.7109375" style="29" customWidth="1"/>
    <col min="2308" max="2308" width="30.7109375" style="29" customWidth="1"/>
    <col min="2309" max="2309" width="1.7109375" style="29" customWidth="1"/>
    <col min="2310" max="2316" width="12.7109375" style="29" customWidth="1"/>
    <col min="2317" max="2317" width="1.7109375" style="29" customWidth="1"/>
    <col min="2318" max="2562" width="9.140625" style="29"/>
    <col min="2563" max="2563" width="1.7109375" style="29" customWidth="1"/>
    <col min="2564" max="2564" width="30.7109375" style="29" customWidth="1"/>
    <col min="2565" max="2565" width="1.7109375" style="29" customWidth="1"/>
    <col min="2566" max="2572" width="12.7109375" style="29" customWidth="1"/>
    <col min="2573" max="2573" width="1.7109375" style="29" customWidth="1"/>
    <col min="2574" max="2818" width="9.140625" style="29"/>
    <col min="2819" max="2819" width="1.7109375" style="29" customWidth="1"/>
    <col min="2820" max="2820" width="30.7109375" style="29" customWidth="1"/>
    <col min="2821" max="2821" width="1.7109375" style="29" customWidth="1"/>
    <col min="2822" max="2828" width="12.7109375" style="29" customWidth="1"/>
    <col min="2829" max="2829" width="1.7109375" style="29" customWidth="1"/>
    <col min="2830" max="3074" width="9.140625" style="29"/>
    <col min="3075" max="3075" width="1.7109375" style="29" customWidth="1"/>
    <col min="3076" max="3076" width="30.7109375" style="29" customWidth="1"/>
    <col min="3077" max="3077" width="1.7109375" style="29" customWidth="1"/>
    <col min="3078" max="3084" width="12.7109375" style="29" customWidth="1"/>
    <col min="3085" max="3085" width="1.7109375" style="29" customWidth="1"/>
    <col min="3086" max="3330" width="9.140625" style="29"/>
    <col min="3331" max="3331" width="1.7109375" style="29" customWidth="1"/>
    <col min="3332" max="3332" width="30.7109375" style="29" customWidth="1"/>
    <col min="3333" max="3333" width="1.7109375" style="29" customWidth="1"/>
    <col min="3334" max="3340" width="12.7109375" style="29" customWidth="1"/>
    <col min="3341" max="3341" width="1.7109375" style="29" customWidth="1"/>
    <col min="3342" max="3586" width="9.140625" style="29"/>
    <col min="3587" max="3587" width="1.7109375" style="29" customWidth="1"/>
    <col min="3588" max="3588" width="30.7109375" style="29" customWidth="1"/>
    <col min="3589" max="3589" width="1.7109375" style="29" customWidth="1"/>
    <col min="3590" max="3596" width="12.7109375" style="29" customWidth="1"/>
    <col min="3597" max="3597" width="1.7109375" style="29" customWidth="1"/>
    <col min="3598" max="3842" width="9.140625" style="29"/>
    <col min="3843" max="3843" width="1.7109375" style="29" customWidth="1"/>
    <col min="3844" max="3844" width="30.7109375" style="29" customWidth="1"/>
    <col min="3845" max="3845" width="1.7109375" style="29" customWidth="1"/>
    <col min="3846" max="3852" width="12.7109375" style="29" customWidth="1"/>
    <col min="3853" max="3853" width="1.7109375" style="29" customWidth="1"/>
    <col min="3854" max="4098" width="9.140625" style="29"/>
    <col min="4099" max="4099" width="1.7109375" style="29" customWidth="1"/>
    <col min="4100" max="4100" width="30.7109375" style="29" customWidth="1"/>
    <col min="4101" max="4101" width="1.7109375" style="29" customWidth="1"/>
    <col min="4102" max="4108" width="12.7109375" style="29" customWidth="1"/>
    <col min="4109" max="4109" width="1.7109375" style="29" customWidth="1"/>
    <col min="4110" max="4354" width="9.140625" style="29"/>
    <col min="4355" max="4355" width="1.7109375" style="29" customWidth="1"/>
    <col min="4356" max="4356" width="30.7109375" style="29" customWidth="1"/>
    <col min="4357" max="4357" width="1.7109375" style="29" customWidth="1"/>
    <col min="4358" max="4364" width="12.7109375" style="29" customWidth="1"/>
    <col min="4365" max="4365" width="1.7109375" style="29" customWidth="1"/>
    <col min="4366" max="4610" width="9.140625" style="29"/>
    <col min="4611" max="4611" width="1.7109375" style="29" customWidth="1"/>
    <col min="4612" max="4612" width="30.7109375" style="29" customWidth="1"/>
    <col min="4613" max="4613" width="1.7109375" style="29" customWidth="1"/>
    <col min="4614" max="4620" width="12.7109375" style="29" customWidth="1"/>
    <col min="4621" max="4621" width="1.7109375" style="29" customWidth="1"/>
    <col min="4622" max="4866" width="9.140625" style="29"/>
    <col min="4867" max="4867" width="1.7109375" style="29" customWidth="1"/>
    <col min="4868" max="4868" width="30.7109375" style="29" customWidth="1"/>
    <col min="4869" max="4869" width="1.7109375" style="29" customWidth="1"/>
    <col min="4870" max="4876" width="12.7109375" style="29" customWidth="1"/>
    <col min="4877" max="4877" width="1.7109375" style="29" customWidth="1"/>
    <col min="4878" max="5122" width="9.140625" style="29"/>
    <col min="5123" max="5123" width="1.7109375" style="29" customWidth="1"/>
    <col min="5124" max="5124" width="30.7109375" style="29" customWidth="1"/>
    <col min="5125" max="5125" width="1.7109375" style="29" customWidth="1"/>
    <col min="5126" max="5132" width="12.7109375" style="29" customWidth="1"/>
    <col min="5133" max="5133" width="1.7109375" style="29" customWidth="1"/>
    <col min="5134" max="5378" width="9.140625" style="29"/>
    <col min="5379" max="5379" width="1.7109375" style="29" customWidth="1"/>
    <col min="5380" max="5380" width="30.7109375" style="29" customWidth="1"/>
    <col min="5381" max="5381" width="1.7109375" style="29" customWidth="1"/>
    <col min="5382" max="5388" width="12.7109375" style="29" customWidth="1"/>
    <col min="5389" max="5389" width="1.7109375" style="29" customWidth="1"/>
    <col min="5390" max="5634" width="9.140625" style="29"/>
    <col min="5635" max="5635" width="1.7109375" style="29" customWidth="1"/>
    <col min="5636" max="5636" width="30.7109375" style="29" customWidth="1"/>
    <col min="5637" max="5637" width="1.7109375" style="29" customWidth="1"/>
    <col min="5638" max="5644" width="12.7109375" style="29" customWidth="1"/>
    <col min="5645" max="5645" width="1.7109375" style="29" customWidth="1"/>
    <col min="5646" max="5890" width="9.140625" style="29"/>
    <col min="5891" max="5891" width="1.7109375" style="29" customWidth="1"/>
    <col min="5892" max="5892" width="30.7109375" style="29" customWidth="1"/>
    <col min="5893" max="5893" width="1.7109375" style="29" customWidth="1"/>
    <col min="5894" max="5900" width="12.7109375" style="29" customWidth="1"/>
    <col min="5901" max="5901" width="1.7109375" style="29" customWidth="1"/>
    <col min="5902" max="6146" width="9.140625" style="29"/>
    <col min="6147" max="6147" width="1.7109375" style="29" customWidth="1"/>
    <col min="6148" max="6148" width="30.7109375" style="29" customWidth="1"/>
    <col min="6149" max="6149" width="1.7109375" style="29" customWidth="1"/>
    <col min="6150" max="6156" width="12.7109375" style="29" customWidth="1"/>
    <col min="6157" max="6157" width="1.7109375" style="29" customWidth="1"/>
    <col min="6158" max="6402" width="9.140625" style="29"/>
    <col min="6403" max="6403" width="1.7109375" style="29" customWidth="1"/>
    <col min="6404" max="6404" width="30.7109375" style="29" customWidth="1"/>
    <col min="6405" max="6405" width="1.7109375" style="29" customWidth="1"/>
    <col min="6406" max="6412" width="12.7109375" style="29" customWidth="1"/>
    <col min="6413" max="6413" width="1.7109375" style="29" customWidth="1"/>
    <col min="6414" max="6658" width="9.140625" style="29"/>
    <col min="6659" max="6659" width="1.7109375" style="29" customWidth="1"/>
    <col min="6660" max="6660" width="30.7109375" style="29" customWidth="1"/>
    <col min="6661" max="6661" width="1.7109375" style="29" customWidth="1"/>
    <col min="6662" max="6668" width="12.7109375" style="29" customWidth="1"/>
    <col min="6669" max="6669" width="1.7109375" style="29" customWidth="1"/>
    <col min="6670" max="6914" width="9.140625" style="29"/>
    <col min="6915" max="6915" width="1.7109375" style="29" customWidth="1"/>
    <col min="6916" max="6916" width="30.7109375" style="29" customWidth="1"/>
    <col min="6917" max="6917" width="1.7109375" style="29" customWidth="1"/>
    <col min="6918" max="6924" width="12.7109375" style="29" customWidth="1"/>
    <col min="6925" max="6925" width="1.7109375" style="29" customWidth="1"/>
    <col min="6926" max="7170" width="9.140625" style="29"/>
    <col min="7171" max="7171" width="1.7109375" style="29" customWidth="1"/>
    <col min="7172" max="7172" width="30.7109375" style="29" customWidth="1"/>
    <col min="7173" max="7173" width="1.7109375" style="29" customWidth="1"/>
    <col min="7174" max="7180" width="12.7109375" style="29" customWidth="1"/>
    <col min="7181" max="7181" width="1.7109375" style="29" customWidth="1"/>
    <col min="7182" max="7426" width="9.140625" style="29"/>
    <col min="7427" max="7427" width="1.7109375" style="29" customWidth="1"/>
    <col min="7428" max="7428" width="30.7109375" style="29" customWidth="1"/>
    <col min="7429" max="7429" width="1.7109375" style="29" customWidth="1"/>
    <col min="7430" max="7436" width="12.7109375" style="29" customWidth="1"/>
    <col min="7437" max="7437" width="1.7109375" style="29" customWidth="1"/>
    <col min="7438" max="7682" width="9.140625" style="29"/>
    <col min="7683" max="7683" width="1.7109375" style="29" customWidth="1"/>
    <col min="7684" max="7684" width="30.7109375" style="29" customWidth="1"/>
    <col min="7685" max="7685" width="1.7109375" style="29" customWidth="1"/>
    <col min="7686" max="7692" width="12.7109375" style="29" customWidth="1"/>
    <col min="7693" max="7693" width="1.7109375" style="29" customWidth="1"/>
    <col min="7694" max="7938" width="9.140625" style="29"/>
    <col min="7939" max="7939" width="1.7109375" style="29" customWidth="1"/>
    <col min="7940" max="7940" width="30.7109375" style="29" customWidth="1"/>
    <col min="7941" max="7941" width="1.7109375" style="29" customWidth="1"/>
    <col min="7942" max="7948" width="12.7109375" style="29" customWidth="1"/>
    <col min="7949" max="7949" width="1.7109375" style="29" customWidth="1"/>
    <col min="7950" max="8194" width="9.140625" style="29"/>
    <col min="8195" max="8195" width="1.7109375" style="29" customWidth="1"/>
    <col min="8196" max="8196" width="30.7109375" style="29" customWidth="1"/>
    <col min="8197" max="8197" width="1.7109375" style="29" customWidth="1"/>
    <col min="8198" max="8204" width="12.7109375" style="29" customWidth="1"/>
    <col min="8205" max="8205" width="1.7109375" style="29" customWidth="1"/>
    <col min="8206" max="8450" width="9.140625" style="29"/>
    <col min="8451" max="8451" width="1.7109375" style="29" customWidth="1"/>
    <col min="8452" max="8452" width="30.7109375" style="29" customWidth="1"/>
    <col min="8453" max="8453" width="1.7109375" style="29" customWidth="1"/>
    <col min="8454" max="8460" width="12.7109375" style="29" customWidth="1"/>
    <col min="8461" max="8461" width="1.7109375" style="29" customWidth="1"/>
    <col min="8462" max="8706" width="9.140625" style="29"/>
    <col min="8707" max="8707" width="1.7109375" style="29" customWidth="1"/>
    <col min="8708" max="8708" width="30.7109375" style="29" customWidth="1"/>
    <col min="8709" max="8709" width="1.7109375" style="29" customWidth="1"/>
    <col min="8710" max="8716" width="12.7109375" style="29" customWidth="1"/>
    <col min="8717" max="8717" width="1.7109375" style="29" customWidth="1"/>
    <col min="8718" max="8962" width="9.140625" style="29"/>
    <col min="8963" max="8963" width="1.7109375" style="29" customWidth="1"/>
    <col min="8964" max="8964" width="30.7109375" style="29" customWidth="1"/>
    <col min="8965" max="8965" width="1.7109375" style="29" customWidth="1"/>
    <col min="8966" max="8972" width="12.7109375" style="29" customWidth="1"/>
    <col min="8973" max="8973" width="1.7109375" style="29" customWidth="1"/>
    <col min="8974" max="9218" width="9.140625" style="29"/>
    <col min="9219" max="9219" width="1.7109375" style="29" customWidth="1"/>
    <col min="9220" max="9220" width="30.7109375" style="29" customWidth="1"/>
    <col min="9221" max="9221" width="1.7109375" style="29" customWidth="1"/>
    <col min="9222" max="9228" width="12.7109375" style="29" customWidth="1"/>
    <col min="9229" max="9229" width="1.7109375" style="29" customWidth="1"/>
    <col min="9230" max="9474" width="9.140625" style="29"/>
    <col min="9475" max="9475" width="1.7109375" style="29" customWidth="1"/>
    <col min="9476" max="9476" width="30.7109375" style="29" customWidth="1"/>
    <col min="9477" max="9477" width="1.7109375" style="29" customWidth="1"/>
    <col min="9478" max="9484" width="12.7109375" style="29" customWidth="1"/>
    <col min="9485" max="9485" width="1.7109375" style="29" customWidth="1"/>
    <col min="9486" max="9730" width="9.140625" style="29"/>
    <col min="9731" max="9731" width="1.7109375" style="29" customWidth="1"/>
    <col min="9732" max="9732" width="30.7109375" style="29" customWidth="1"/>
    <col min="9733" max="9733" width="1.7109375" style="29" customWidth="1"/>
    <col min="9734" max="9740" width="12.7109375" style="29" customWidth="1"/>
    <col min="9741" max="9741" width="1.7109375" style="29" customWidth="1"/>
    <col min="9742" max="9986" width="9.140625" style="29"/>
    <col min="9987" max="9987" width="1.7109375" style="29" customWidth="1"/>
    <col min="9988" max="9988" width="30.7109375" style="29" customWidth="1"/>
    <col min="9989" max="9989" width="1.7109375" style="29" customWidth="1"/>
    <col min="9990" max="9996" width="12.7109375" style="29" customWidth="1"/>
    <col min="9997" max="9997" width="1.7109375" style="29" customWidth="1"/>
    <col min="9998" max="10242" width="9.140625" style="29"/>
    <col min="10243" max="10243" width="1.7109375" style="29" customWidth="1"/>
    <col min="10244" max="10244" width="30.7109375" style="29" customWidth="1"/>
    <col min="10245" max="10245" width="1.7109375" style="29" customWidth="1"/>
    <col min="10246" max="10252" width="12.7109375" style="29" customWidth="1"/>
    <col min="10253" max="10253" width="1.7109375" style="29" customWidth="1"/>
    <col min="10254" max="10498" width="9.140625" style="29"/>
    <col min="10499" max="10499" width="1.7109375" style="29" customWidth="1"/>
    <col min="10500" max="10500" width="30.7109375" style="29" customWidth="1"/>
    <col min="10501" max="10501" width="1.7109375" style="29" customWidth="1"/>
    <col min="10502" max="10508" width="12.7109375" style="29" customWidth="1"/>
    <col min="10509" max="10509" width="1.7109375" style="29" customWidth="1"/>
    <col min="10510" max="10754" width="9.140625" style="29"/>
    <col min="10755" max="10755" width="1.7109375" style="29" customWidth="1"/>
    <col min="10756" max="10756" width="30.7109375" style="29" customWidth="1"/>
    <col min="10757" max="10757" width="1.7109375" style="29" customWidth="1"/>
    <col min="10758" max="10764" width="12.7109375" style="29" customWidth="1"/>
    <col min="10765" max="10765" width="1.7109375" style="29" customWidth="1"/>
    <col min="10766" max="11010" width="9.140625" style="29"/>
    <col min="11011" max="11011" width="1.7109375" style="29" customWidth="1"/>
    <col min="11012" max="11012" width="30.7109375" style="29" customWidth="1"/>
    <col min="11013" max="11013" width="1.7109375" style="29" customWidth="1"/>
    <col min="11014" max="11020" width="12.7109375" style="29" customWidth="1"/>
    <col min="11021" max="11021" width="1.7109375" style="29" customWidth="1"/>
    <col min="11022" max="11266" width="9.140625" style="29"/>
    <col min="11267" max="11267" width="1.7109375" style="29" customWidth="1"/>
    <col min="11268" max="11268" width="30.7109375" style="29" customWidth="1"/>
    <col min="11269" max="11269" width="1.7109375" style="29" customWidth="1"/>
    <col min="11270" max="11276" width="12.7109375" style="29" customWidth="1"/>
    <col min="11277" max="11277" width="1.7109375" style="29" customWidth="1"/>
    <col min="11278" max="11522" width="9.140625" style="29"/>
    <col min="11523" max="11523" width="1.7109375" style="29" customWidth="1"/>
    <col min="11524" max="11524" width="30.7109375" style="29" customWidth="1"/>
    <col min="11525" max="11525" width="1.7109375" style="29" customWidth="1"/>
    <col min="11526" max="11532" width="12.7109375" style="29" customWidth="1"/>
    <col min="11533" max="11533" width="1.7109375" style="29" customWidth="1"/>
    <col min="11534" max="11778" width="9.140625" style="29"/>
    <col min="11779" max="11779" width="1.7109375" style="29" customWidth="1"/>
    <col min="11780" max="11780" width="30.7109375" style="29" customWidth="1"/>
    <col min="11781" max="11781" width="1.7109375" style="29" customWidth="1"/>
    <col min="11782" max="11788" width="12.7109375" style="29" customWidth="1"/>
    <col min="11789" max="11789" width="1.7109375" style="29" customWidth="1"/>
    <col min="11790" max="12034" width="9.140625" style="29"/>
    <col min="12035" max="12035" width="1.7109375" style="29" customWidth="1"/>
    <col min="12036" max="12036" width="30.7109375" style="29" customWidth="1"/>
    <col min="12037" max="12037" width="1.7109375" style="29" customWidth="1"/>
    <col min="12038" max="12044" width="12.7109375" style="29" customWidth="1"/>
    <col min="12045" max="12045" width="1.7109375" style="29" customWidth="1"/>
    <col min="12046" max="12290" width="9.140625" style="29"/>
    <col min="12291" max="12291" width="1.7109375" style="29" customWidth="1"/>
    <col min="12292" max="12292" width="30.7109375" style="29" customWidth="1"/>
    <col min="12293" max="12293" width="1.7109375" style="29" customWidth="1"/>
    <col min="12294" max="12300" width="12.7109375" style="29" customWidth="1"/>
    <col min="12301" max="12301" width="1.7109375" style="29" customWidth="1"/>
    <col min="12302" max="12546" width="9.140625" style="29"/>
    <col min="12547" max="12547" width="1.7109375" style="29" customWidth="1"/>
    <col min="12548" max="12548" width="30.7109375" style="29" customWidth="1"/>
    <col min="12549" max="12549" width="1.7109375" style="29" customWidth="1"/>
    <col min="12550" max="12556" width="12.7109375" style="29" customWidth="1"/>
    <col min="12557" max="12557" width="1.7109375" style="29" customWidth="1"/>
    <col min="12558" max="12802" width="9.140625" style="29"/>
    <col min="12803" max="12803" width="1.7109375" style="29" customWidth="1"/>
    <col min="12804" max="12804" width="30.7109375" style="29" customWidth="1"/>
    <col min="12805" max="12805" width="1.7109375" style="29" customWidth="1"/>
    <col min="12806" max="12812" width="12.7109375" style="29" customWidth="1"/>
    <col min="12813" max="12813" width="1.7109375" style="29" customWidth="1"/>
    <col min="12814" max="13058" width="9.140625" style="29"/>
    <col min="13059" max="13059" width="1.7109375" style="29" customWidth="1"/>
    <col min="13060" max="13060" width="30.7109375" style="29" customWidth="1"/>
    <col min="13061" max="13061" width="1.7109375" style="29" customWidth="1"/>
    <col min="13062" max="13068" width="12.7109375" style="29" customWidth="1"/>
    <col min="13069" max="13069" width="1.7109375" style="29" customWidth="1"/>
    <col min="13070" max="13314" width="9.140625" style="29"/>
    <col min="13315" max="13315" width="1.7109375" style="29" customWidth="1"/>
    <col min="13316" max="13316" width="30.7109375" style="29" customWidth="1"/>
    <col min="13317" max="13317" width="1.7109375" style="29" customWidth="1"/>
    <col min="13318" max="13324" width="12.7109375" style="29" customWidth="1"/>
    <col min="13325" max="13325" width="1.7109375" style="29" customWidth="1"/>
    <col min="13326" max="13570" width="9.140625" style="29"/>
    <col min="13571" max="13571" width="1.7109375" style="29" customWidth="1"/>
    <col min="13572" max="13572" width="30.7109375" style="29" customWidth="1"/>
    <col min="13573" max="13573" width="1.7109375" style="29" customWidth="1"/>
    <col min="13574" max="13580" width="12.7109375" style="29" customWidth="1"/>
    <col min="13581" max="13581" width="1.7109375" style="29" customWidth="1"/>
    <col min="13582" max="13826" width="9.140625" style="29"/>
    <col min="13827" max="13827" width="1.7109375" style="29" customWidth="1"/>
    <col min="13828" max="13828" width="30.7109375" style="29" customWidth="1"/>
    <col min="13829" max="13829" width="1.7109375" style="29" customWidth="1"/>
    <col min="13830" max="13836" width="12.7109375" style="29" customWidth="1"/>
    <col min="13837" max="13837" width="1.7109375" style="29" customWidth="1"/>
    <col min="13838" max="14082" width="9.140625" style="29"/>
    <col min="14083" max="14083" width="1.7109375" style="29" customWidth="1"/>
    <col min="14084" max="14084" width="30.7109375" style="29" customWidth="1"/>
    <col min="14085" max="14085" width="1.7109375" style="29" customWidth="1"/>
    <col min="14086" max="14092" width="12.7109375" style="29" customWidth="1"/>
    <col min="14093" max="14093" width="1.7109375" style="29" customWidth="1"/>
    <col min="14094" max="14338" width="9.140625" style="29"/>
    <col min="14339" max="14339" width="1.7109375" style="29" customWidth="1"/>
    <col min="14340" max="14340" width="30.7109375" style="29" customWidth="1"/>
    <col min="14341" max="14341" width="1.7109375" style="29" customWidth="1"/>
    <col min="14342" max="14348" width="12.7109375" style="29" customWidth="1"/>
    <col min="14349" max="14349" width="1.7109375" style="29" customWidth="1"/>
    <col min="14350" max="14594" width="9.140625" style="29"/>
    <col min="14595" max="14595" width="1.7109375" style="29" customWidth="1"/>
    <col min="14596" max="14596" width="30.7109375" style="29" customWidth="1"/>
    <col min="14597" max="14597" width="1.7109375" style="29" customWidth="1"/>
    <col min="14598" max="14604" width="12.7109375" style="29" customWidth="1"/>
    <col min="14605" max="14605" width="1.7109375" style="29" customWidth="1"/>
    <col min="14606" max="14850" width="9.140625" style="29"/>
    <col min="14851" max="14851" width="1.7109375" style="29" customWidth="1"/>
    <col min="14852" max="14852" width="30.7109375" style="29" customWidth="1"/>
    <col min="14853" max="14853" width="1.7109375" style="29" customWidth="1"/>
    <col min="14854" max="14860" width="12.7109375" style="29" customWidth="1"/>
    <col min="14861" max="14861" width="1.7109375" style="29" customWidth="1"/>
    <col min="14862" max="15106" width="9.140625" style="29"/>
    <col min="15107" max="15107" width="1.7109375" style="29" customWidth="1"/>
    <col min="15108" max="15108" width="30.7109375" style="29" customWidth="1"/>
    <col min="15109" max="15109" width="1.7109375" style="29" customWidth="1"/>
    <col min="15110" max="15116" width="12.7109375" style="29" customWidth="1"/>
    <col min="15117" max="15117" width="1.7109375" style="29" customWidth="1"/>
    <col min="15118" max="15362" width="9.140625" style="29"/>
    <col min="15363" max="15363" width="1.7109375" style="29" customWidth="1"/>
    <col min="15364" max="15364" width="30.7109375" style="29" customWidth="1"/>
    <col min="15365" max="15365" width="1.7109375" style="29" customWidth="1"/>
    <col min="15366" max="15372" width="12.7109375" style="29" customWidth="1"/>
    <col min="15373" max="15373" width="1.7109375" style="29" customWidth="1"/>
    <col min="15374" max="15618" width="9.140625" style="29"/>
    <col min="15619" max="15619" width="1.7109375" style="29" customWidth="1"/>
    <col min="15620" max="15620" width="30.7109375" style="29" customWidth="1"/>
    <col min="15621" max="15621" width="1.7109375" style="29" customWidth="1"/>
    <col min="15622" max="15628" width="12.7109375" style="29" customWidth="1"/>
    <col min="15629" max="15629" width="1.7109375" style="29" customWidth="1"/>
    <col min="15630" max="15874" width="9.140625" style="29"/>
    <col min="15875" max="15875" width="1.7109375" style="29" customWidth="1"/>
    <col min="15876" max="15876" width="30.7109375" style="29" customWidth="1"/>
    <col min="15877" max="15877" width="1.7109375" style="29" customWidth="1"/>
    <col min="15878" max="15884" width="12.7109375" style="29" customWidth="1"/>
    <col min="15885" max="15885" width="1.7109375" style="29" customWidth="1"/>
    <col min="15886" max="16130" width="9.140625" style="29"/>
    <col min="16131" max="16131" width="1.7109375" style="29" customWidth="1"/>
    <col min="16132" max="16132" width="30.7109375" style="29" customWidth="1"/>
    <col min="16133" max="16133" width="1.7109375" style="29" customWidth="1"/>
    <col min="16134" max="16140" width="12.7109375" style="29" customWidth="1"/>
    <col min="16141" max="16141" width="1.7109375" style="29" customWidth="1"/>
    <col min="16142" max="16384" width="9.140625" style="29"/>
  </cols>
  <sheetData>
    <row r="1" spans="1:14" s="43" customFormat="1" ht="24.95" customHeight="1" x14ac:dyDescent="0.25">
      <c r="A1" s="127"/>
      <c r="B1" s="128"/>
      <c r="C1" s="126"/>
      <c r="D1" s="129"/>
      <c r="E1" s="129"/>
      <c r="F1" s="130" t="s">
        <v>198</v>
      </c>
      <c r="G1" s="131"/>
      <c r="H1" s="130" t="s">
        <v>199</v>
      </c>
      <c r="I1" s="131"/>
      <c r="J1" s="130" t="s">
        <v>200</v>
      </c>
      <c r="K1" s="131"/>
      <c r="L1" s="130" t="s">
        <v>201</v>
      </c>
      <c r="M1" s="132"/>
    </row>
    <row r="2" spans="1:14" s="133" customFormat="1" ht="24.95" customHeight="1" x14ac:dyDescent="0.25">
      <c r="A2" s="135"/>
      <c r="B2" s="136" t="s">
        <v>196</v>
      </c>
      <c r="C2" s="137" t="s">
        <v>31</v>
      </c>
      <c r="D2" s="138" t="s">
        <v>39</v>
      </c>
      <c r="E2" s="138"/>
      <c r="F2" s="138">
        <f>2*34.13%</f>
        <v>0.6826000000000001</v>
      </c>
      <c r="G2" s="138"/>
      <c r="H2" s="138">
        <f>F2+(2*13.59%)</f>
        <v>0.95440000000000014</v>
      </c>
      <c r="I2" s="138"/>
      <c r="J2" s="138">
        <f>H2+(2*2.14%)</f>
        <v>0.99720000000000009</v>
      </c>
      <c r="K2" s="138"/>
      <c r="L2" s="138">
        <f>J2+2*0.13%</f>
        <v>0.99980000000000013</v>
      </c>
      <c r="M2" s="139"/>
    </row>
    <row r="3" spans="1:14" s="133" customFormat="1" ht="9.9499999999999993" customHeight="1" x14ac:dyDescent="0.25">
      <c r="A3" s="143"/>
      <c r="B3" s="144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4" s="10" customFormat="1" ht="24.95" customHeight="1" x14ac:dyDescent="0.25">
      <c r="A4" s="148"/>
      <c r="B4" s="141" t="s">
        <v>194</v>
      </c>
      <c r="C4" s="114" t="s">
        <v>31</v>
      </c>
      <c r="D4" s="140">
        <f>'1. Histogram'!C101</f>
        <v>18</v>
      </c>
      <c r="E4" s="140"/>
      <c r="F4" s="140"/>
      <c r="G4" s="140"/>
      <c r="H4" s="140"/>
      <c r="I4" s="140"/>
      <c r="J4" s="140"/>
      <c r="K4" s="140"/>
      <c r="L4" s="140"/>
      <c r="M4" s="149"/>
      <c r="N4" s="122"/>
    </row>
    <row r="5" spans="1:14" s="10" customFormat="1" ht="24.95" customHeight="1" x14ac:dyDescent="0.25">
      <c r="A5" s="117"/>
      <c r="B5" s="118" t="s">
        <v>202</v>
      </c>
      <c r="C5" s="118" t="s">
        <v>31</v>
      </c>
      <c r="D5" s="140"/>
      <c r="E5" s="140"/>
      <c r="F5" s="140">
        <f>F6-(1*'3. Spreiding en SD'!$H$102)</f>
        <v>33.225142822267209</v>
      </c>
      <c r="G5" s="140"/>
      <c r="H5" s="140">
        <f>H6-(2*'3. Spreiding en SD'!$H$102)</f>
        <v>16.450285644534418</v>
      </c>
      <c r="I5" s="140"/>
      <c r="J5" s="140">
        <f>J6-(3*'3. Spreiding en SD'!$H$102)</f>
        <v>-0.32457153319837317</v>
      </c>
      <c r="K5" s="140"/>
      <c r="L5" s="142">
        <f>L6-(4*'3. Spreiding en SD'!$H$102)</f>
        <v>-17.099428710931164</v>
      </c>
      <c r="M5" s="123"/>
      <c r="N5" s="122"/>
    </row>
    <row r="6" spans="1:14" s="10" customFormat="1" ht="24.95" customHeight="1" x14ac:dyDescent="0.25">
      <c r="A6" s="117"/>
      <c r="B6" s="118" t="s">
        <v>197</v>
      </c>
      <c r="C6" s="118" t="s">
        <v>31</v>
      </c>
      <c r="D6" s="140"/>
      <c r="E6" s="140"/>
      <c r="F6" s="140">
        <f>'3. Spreiding en SD'!$D$100</f>
        <v>50</v>
      </c>
      <c r="G6" s="140"/>
      <c r="H6" s="140">
        <f>'3. Spreiding en SD'!$D$100</f>
        <v>50</v>
      </c>
      <c r="I6" s="140"/>
      <c r="J6" s="140">
        <f>'3. Spreiding en SD'!$D$100</f>
        <v>50</v>
      </c>
      <c r="K6" s="140"/>
      <c r="L6" s="140">
        <f>'3. Spreiding en SD'!$D$100</f>
        <v>50</v>
      </c>
      <c r="M6" s="123"/>
      <c r="N6" s="122"/>
    </row>
    <row r="7" spans="1:14" s="10" customFormat="1" ht="24.95" customHeight="1" x14ac:dyDescent="0.25">
      <c r="A7" s="117"/>
      <c r="B7" s="118" t="s">
        <v>203</v>
      </c>
      <c r="C7" s="114" t="s">
        <v>31</v>
      </c>
      <c r="D7" s="140"/>
      <c r="E7" s="140"/>
      <c r="F7" s="140">
        <f>F6+(1*'3. Spreiding en SD'!$H$102)</f>
        <v>66.774857177732798</v>
      </c>
      <c r="G7" s="140"/>
      <c r="H7" s="140">
        <f>H6+(2*'3. Spreiding en SD'!$H$102)</f>
        <v>83.549714355465582</v>
      </c>
      <c r="I7" s="140"/>
      <c r="J7" s="140">
        <f>J6+(3*'3. Spreiding en SD'!$H$102)</f>
        <v>100.32457153319837</v>
      </c>
      <c r="K7" s="140"/>
      <c r="L7" s="140">
        <f>L6+(4*'3. Spreiding en SD'!$H$102)</f>
        <v>117.09942871093116</v>
      </c>
      <c r="M7" s="123"/>
      <c r="N7" s="122"/>
    </row>
    <row r="8" spans="1:14" s="10" customFormat="1" ht="24.95" customHeight="1" x14ac:dyDescent="0.25">
      <c r="A8" s="117"/>
      <c r="B8" s="118" t="s">
        <v>195</v>
      </c>
      <c r="C8" s="114" t="s">
        <v>31</v>
      </c>
      <c r="D8" s="140">
        <f>'1. Histogram'!C103</f>
        <v>95</v>
      </c>
      <c r="E8" s="140"/>
      <c r="F8" s="140"/>
      <c r="G8" s="140"/>
      <c r="H8" s="140"/>
      <c r="I8" s="140"/>
      <c r="J8" s="140"/>
      <c r="K8" s="140"/>
      <c r="L8" s="140"/>
      <c r="M8" s="123"/>
      <c r="N8" s="122"/>
    </row>
    <row r="9" spans="1:14" s="10" customFormat="1" ht="9.9499999999999993" customHeight="1" x14ac:dyDescent="0.25">
      <c r="A9" s="119"/>
      <c r="B9" s="120"/>
      <c r="C9" s="116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122"/>
    </row>
    <row r="10" spans="1:14" s="10" customFormat="1" ht="20.100000000000001" customHeight="1" x14ac:dyDescent="0.25">
      <c r="B10" s="118"/>
      <c r="C10" s="114"/>
      <c r="D10" s="121"/>
      <c r="E10" s="121"/>
    </row>
    <row r="11" spans="1:14" s="10" customFormat="1" ht="20.100000000000001" customHeight="1" x14ac:dyDescent="0.25">
      <c r="C11" s="114"/>
      <c r="D11" s="121"/>
      <c r="E11" s="121"/>
      <c r="F11" s="134"/>
      <c r="G11" s="134"/>
      <c r="H11" s="134"/>
      <c r="I11" s="134"/>
      <c r="J11" s="134"/>
      <c r="K11" s="134"/>
      <c r="L11" s="134"/>
    </row>
    <row r="12" spans="1:14" s="10" customFormat="1" ht="20.100000000000001" customHeight="1" x14ac:dyDescent="0.25">
      <c r="C12" s="114"/>
      <c r="D12" s="121"/>
      <c r="E12" s="121"/>
    </row>
    <row r="13" spans="1:14" s="10" customFormat="1" ht="20.100000000000001" customHeight="1" x14ac:dyDescent="0.25">
      <c r="C13" s="114"/>
      <c r="D13" s="121"/>
      <c r="E13" s="121"/>
    </row>
    <row r="14" spans="1:14" s="10" customFormat="1" ht="20.100000000000001" customHeight="1" x14ac:dyDescent="0.25">
      <c r="C14" s="114"/>
      <c r="D14" s="121"/>
      <c r="E14" s="121"/>
    </row>
    <row r="15" spans="1:14" s="10" customFormat="1" ht="20.100000000000001" customHeight="1" x14ac:dyDescent="0.25">
      <c r="C15" s="114"/>
      <c r="D15" s="121"/>
      <c r="E15" s="121"/>
    </row>
    <row r="16" spans="1:14" s="10" customFormat="1" ht="20.100000000000001" customHeight="1" x14ac:dyDescent="0.25">
      <c r="C16" s="114"/>
      <c r="D16" s="121"/>
      <c r="E16" s="121"/>
    </row>
    <row r="17" spans="3:5" s="10" customFormat="1" ht="20.100000000000001" customHeight="1" x14ac:dyDescent="0.25">
      <c r="C17" s="114"/>
      <c r="D17" s="121"/>
      <c r="E17" s="121"/>
    </row>
    <row r="18" spans="3:5" s="10" customFormat="1" ht="20.100000000000001" customHeight="1" x14ac:dyDescent="0.25">
      <c r="C18" s="114"/>
      <c r="D18" s="121"/>
      <c r="E18" s="121"/>
    </row>
    <row r="19" spans="3:5" s="10" customFormat="1" ht="20.100000000000001" customHeight="1" x14ac:dyDescent="0.25">
      <c r="C19" s="114"/>
      <c r="D19" s="121"/>
      <c r="E19" s="121"/>
    </row>
    <row r="20" spans="3:5" s="10" customFormat="1" ht="20.100000000000001" customHeight="1" x14ac:dyDescent="0.25">
      <c r="C20" s="114"/>
      <c r="D20" s="121"/>
      <c r="E20" s="121"/>
    </row>
    <row r="21" spans="3:5" s="10" customFormat="1" ht="20.100000000000001" customHeight="1" x14ac:dyDescent="0.25">
      <c r="C21" s="114"/>
      <c r="D21" s="121"/>
      <c r="E21" s="12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A484-E0F5-48C3-BC5F-F30B39F7A1B4}">
  <dimension ref="A1:I135"/>
  <sheetViews>
    <sheetView tabSelected="1" topLeftCell="A81" workbookViewId="0">
      <selection activeCell="A107" sqref="A107"/>
    </sheetView>
  </sheetViews>
  <sheetFormatPr defaultRowHeight="15" customHeight="1" x14ac:dyDescent="0.25"/>
  <cols>
    <col min="1" max="1" width="38.7109375" style="13" bestFit="1" customWidth="1"/>
    <col min="2" max="2" width="1.7109375" style="4" customWidth="1"/>
    <col min="3" max="3" width="10.7109375" style="88" customWidth="1"/>
    <col min="4" max="4" width="1.7109375" style="24" customWidth="1"/>
    <col min="5" max="5" width="9.140625" style="13"/>
    <col min="6" max="7" width="9.140625" style="4"/>
    <col min="8" max="8" width="1.7109375" style="4" customWidth="1"/>
    <col min="9" max="16" width="9.140625" style="4"/>
    <col min="17" max="38" width="10.7109375" style="4" customWidth="1"/>
    <col min="39" max="16384" width="9.140625" style="4"/>
  </cols>
  <sheetData>
    <row r="1" spans="1:7" s="22" customFormat="1" ht="24.95" customHeight="1" x14ac:dyDescent="0.25">
      <c r="A1" s="61" t="s">
        <v>79</v>
      </c>
      <c r="B1" s="22" t="s">
        <v>31</v>
      </c>
      <c r="C1" s="87" t="s">
        <v>3</v>
      </c>
      <c r="D1" s="60"/>
      <c r="E1" s="22" t="s">
        <v>54</v>
      </c>
      <c r="F1" s="63" t="s">
        <v>10</v>
      </c>
      <c r="G1" s="63" t="s">
        <v>11</v>
      </c>
    </row>
    <row r="2" spans="1:7" ht="15" customHeight="1" x14ac:dyDescent="0.25">
      <c r="C2" s="26">
        <v>18</v>
      </c>
      <c r="E2" s="18">
        <f t="shared" ref="E2:E33" si="0">$C$100</f>
        <v>50</v>
      </c>
      <c r="F2" s="29">
        <f>C2-E2</f>
        <v>-32</v>
      </c>
      <c r="G2" s="29">
        <f>F2^2</f>
        <v>1024</v>
      </c>
    </row>
    <row r="3" spans="1:7" ht="15" customHeight="1" x14ac:dyDescent="0.25">
      <c r="C3" s="26">
        <v>20</v>
      </c>
      <c r="E3" s="18">
        <f t="shared" si="0"/>
        <v>50</v>
      </c>
      <c r="F3" s="29">
        <f t="shared" ref="F3:F66" si="1">C3-E3</f>
        <v>-30</v>
      </c>
      <c r="G3" s="29">
        <f t="shared" ref="G3:G66" si="2">F3^2</f>
        <v>900</v>
      </c>
    </row>
    <row r="4" spans="1:7" ht="15" customHeight="1" x14ac:dyDescent="0.25">
      <c r="C4" s="26">
        <v>21</v>
      </c>
      <c r="E4" s="18">
        <f t="shared" si="0"/>
        <v>50</v>
      </c>
      <c r="F4" s="29">
        <f t="shared" si="1"/>
        <v>-29</v>
      </c>
      <c r="G4" s="29">
        <f t="shared" si="2"/>
        <v>841</v>
      </c>
    </row>
    <row r="5" spans="1:7" ht="15" customHeight="1" x14ac:dyDescent="0.25">
      <c r="C5" s="26">
        <v>23</v>
      </c>
      <c r="E5" s="18">
        <f t="shared" si="0"/>
        <v>50</v>
      </c>
      <c r="F5" s="29">
        <f t="shared" si="1"/>
        <v>-27</v>
      </c>
      <c r="G5" s="29">
        <f t="shared" si="2"/>
        <v>729</v>
      </c>
    </row>
    <row r="6" spans="1:7" ht="15" customHeight="1" x14ac:dyDescent="0.25">
      <c r="C6" s="26">
        <v>25</v>
      </c>
      <c r="E6" s="18">
        <f t="shared" si="0"/>
        <v>50</v>
      </c>
      <c r="F6" s="29">
        <f t="shared" si="1"/>
        <v>-25</v>
      </c>
      <c r="G6" s="29">
        <f t="shared" si="2"/>
        <v>625</v>
      </c>
    </row>
    <row r="7" spans="1:7" ht="15" customHeight="1" x14ac:dyDescent="0.25">
      <c r="C7" s="26">
        <v>27</v>
      </c>
      <c r="E7" s="18">
        <f t="shared" si="0"/>
        <v>50</v>
      </c>
      <c r="F7" s="29">
        <f t="shared" si="1"/>
        <v>-23</v>
      </c>
      <c r="G7" s="29">
        <f t="shared" si="2"/>
        <v>529</v>
      </c>
    </row>
    <row r="8" spans="1:7" ht="15" customHeight="1" x14ac:dyDescent="0.25">
      <c r="C8" s="26">
        <v>27</v>
      </c>
      <c r="E8" s="18">
        <f t="shared" si="0"/>
        <v>50</v>
      </c>
      <c r="F8" s="29">
        <f t="shared" si="1"/>
        <v>-23</v>
      </c>
      <c r="G8" s="29">
        <f t="shared" si="2"/>
        <v>529</v>
      </c>
    </row>
    <row r="9" spans="1:7" ht="15" customHeight="1" x14ac:dyDescent="0.25">
      <c r="C9" s="26">
        <v>28</v>
      </c>
      <c r="E9" s="18">
        <f t="shared" si="0"/>
        <v>50</v>
      </c>
      <c r="F9" s="29">
        <f t="shared" si="1"/>
        <v>-22</v>
      </c>
      <c r="G9" s="29">
        <f t="shared" si="2"/>
        <v>484</v>
      </c>
    </row>
    <row r="10" spans="1:7" ht="15" customHeight="1" x14ac:dyDescent="0.25">
      <c r="C10" s="26">
        <v>28</v>
      </c>
      <c r="E10" s="18">
        <f t="shared" si="0"/>
        <v>50</v>
      </c>
      <c r="F10" s="29">
        <f t="shared" si="1"/>
        <v>-22</v>
      </c>
      <c r="G10" s="29">
        <f t="shared" si="2"/>
        <v>484</v>
      </c>
    </row>
    <row r="11" spans="1:7" ht="15" customHeight="1" x14ac:dyDescent="0.25">
      <c r="C11" s="26">
        <v>28</v>
      </c>
      <c r="E11" s="18">
        <f t="shared" si="0"/>
        <v>50</v>
      </c>
      <c r="F11" s="29">
        <f t="shared" si="1"/>
        <v>-22</v>
      </c>
      <c r="G11" s="29">
        <f t="shared" si="2"/>
        <v>484</v>
      </c>
    </row>
    <row r="12" spans="1:7" ht="15" customHeight="1" x14ac:dyDescent="0.25">
      <c r="C12" s="26">
        <v>28</v>
      </c>
      <c r="E12" s="18">
        <f t="shared" si="0"/>
        <v>50</v>
      </c>
      <c r="F12" s="29">
        <f t="shared" si="1"/>
        <v>-22</v>
      </c>
      <c r="G12" s="29">
        <f t="shared" si="2"/>
        <v>484</v>
      </c>
    </row>
    <row r="13" spans="1:7" ht="15" customHeight="1" x14ac:dyDescent="0.25">
      <c r="C13" s="26">
        <v>29</v>
      </c>
      <c r="E13" s="18">
        <f t="shared" si="0"/>
        <v>50</v>
      </c>
      <c r="F13" s="29">
        <f t="shared" si="1"/>
        <v>-21</v>
      </c>
      <c r="G13" s="29">
        <f t="shared" si="2"/>
        <v>441</v>
      </c>
    </row>
    <row r="14" spans="1:7" ht="15" customHeight="1" x14ac:dyDescent="0.25">
      <c r="C14" s="26">
        <v>29</v>
      </c>
      <c r="E14" s="18">
        <f t="shared" si="0"/>
        <v>50</v>
      </c>
      <c r="F14" s="29">
        <f t="shared" si="1"/>
        <v>-21</v>
      </c>
      <c r="G14" s="29">
        <f t="shared" si="2"/>
        <v>441</v>
      </c>
    </row>
    <row r="15" spans="1:7" ht="15" customHeight="1" x14ac:dyDescent="0.25">
      <c r="C15" s="26">
        <v>29</v>
      </c>
      <c r="E15" s="18">
        <f t="shared" si="0"/>
        <v>50</v>
      </c>
      <c r="F15" s="29">
        <f t="shared" si="1"/>
        <v>-21</v>
      </c>
      <c r="G15" s="29">
        <f t="shared" si="2"/>
        <v>441</v>
      </c>
    </row>
    <row r="16" spans="1:7" ht="15" customHeight="1" x14ac:dyDescent="0.25">
      <c r="C16" s="26">
        <v>29</v>
      </c>
      <c r="E16" s="18">
        <f t="shared" si="0"/>
        <v>50</v>
      </c>
      <c r="F16" s="29">
        <f t="shared" si="1"/>
        <v>-21</v>
      </c>
      <c r="G16" s="29">
        <f t="shared" si="2"/>
        <v>441</v>
      </c>
    </row>
    <row r="17" spans="3:7" ht="15" customHeight="1" x14ac:dyDescent="0.25">
      <c r="C17" s="26">
        <v>31</v>
      </c>
      <c r="E17" s="18">
        <f t="shared" si="0"/>
        <v>50</v>
      </c>
      <c r="F17" s="29">
        <f t="shared" si="1"/>
        <v>-19</v>
      </c>
      <c r="G17" s="29">
        <f t="shared" si="2"/>
        <v>361</v>
      </c>
    </row>
    <row r="18" spans="3:7" ht="15" customHeight="1" x14ac:dyDescent="0.25">
      <c r="C18" s="26">
        <v>32</v>
      </c>
      <c r="E18" s="18">
        <f t="shared" si="0"/>
        <v>50</v>
      </c>
      <c r="F18" s="29">
        <f t="shared" si="1"/>
        <v>-18</v>
      </c>
      <c r="G18" s="29">
        <f t="shared" si="2"/>
        <v>324</v>
      </c>
    </row>
    <row r="19" spans="3:7" ht="15" customHeight="1" x14ac:dyDescent="0.25">
      <c r="C19" s="26">
        <v>34</v>
      </c>
      <c r="E19" s="18">
        <f t="shared" si="0"/>
        <v>50</v>
      </c>
      <c r="F19" s="29">
        <f t="shared" si="1"/>
        <v>-16</v>
      </c>
      <c r="G19" s="29">
        <f t="shared" si="2"/>
        <v>256</v>
      </c>
    </row>
    <row r="20" spans="3:7" ht="15" customHeight="1" x14ac:dyDescent="0.25">
      <c r="C20" s="26">
        <v>35</v>
      </c>
      <c r="E20" s="18">
        <f t="shared" si="0"/>
        <v>50</v>
      </c>
      <c r="F20" s="29">
        <f t="shared" si="1"/>
        <v>-15</v>
      </c>
      <c r="G20" s="29">
        <f t="shared" si="2"/>
        <v>225</v>
      </c>
    </row>
    <row r="21" spans="3:7" ht="15" customHeight="1" x14ac:dyDescent="0.25">
      <c r="C21" s="26">
        <v>36</v>
      </c>
      <c r="E21" s="18">
        <f t="shared" si="0"/>
        <v>50</v>
      </c>
      <c r="F21" s="29">
        <f t="shared" si="1"/>
        <v>-14</v>
      </c>
      <c r="G21" s="29">
        <f t="shared" si="2"/>
        <v>196</v>
      </c>
    </row>
    <row r="22" spans="3:7" ht="15" customHeight="1" x14ac:dyDescent="0.25">
      <c r="C22" s="26">
        <v>36</v>
      </c>
      <c r="E22" s="18">
        <f t="shared" si="0"/>
        <v>50</v>
      </c>
      <c r="F22" s="29">
        <f t="shared" si="1"/>
        <v>-14</v>
      </c>
      <c r="G22" s="29">
        <f t="shared" si="2"/>
        <v>196</v>
      </c>
    </row>
    <row r="23" spans="3:7" ht="15" customHeight="1" x14ac:dyDescent="0.25">
      <c r="C23" s="26">
        <v>38</v>
      </c>
      <c r="E23" s="18">
        <f t="shared" si="0"/>
        <v>50</v>
      </c>
      <c r="F23" s="29">
        <f t="shared" si="1"/>
        <v>-12</v>
      </c>
      <c r="G23" s="29">
        <f t="shared" si="2"/>
        <v>144</v>
      </c>
    </row>
    <row r="24" spans="3:7" ht="15" customHeight="1" x14ac:dyDescent="0.25">
      <c r="C24" s="26">
        <v>38</v>
      </c>
      <c r="E24" s="18">
        <f t="shared" si="0"/>
        <v>50</v>
      </c>
      <c r="F24" s="29">
        <f t="shared" si="1"/>
        <v>-12</v>
      </c>
      <c r="G24" s="29">
        <f t="shared" si="2"/>
        <v>144</v>
      </c>
    </row>
    <row r="25" spans="3:7" ht="15" customHeight="1" x14ac:dyDescent="0.25">
      <c r="C25" s="26">
        <v>39</v>
      </c>
      <c r="E25" s="18">
        <f t="shared" si="0"/>
        <v>50</v>
      </c>
      <c r="F25" s="29">
        <f t="shared" si="1"/>
        <v>-11</v>
      </c>
      <c r="G25" s="29">
        <f t="shared" si="2"/>
        <v>121</v>
      </c>
    </row>
    <row r="26" spans="3:7" ht="15" customHeight="1" x14ac:dyDescent="0.25">
      <c r="C26" s="26">
        <v>39</v>
      </c>
      <c r="E26" s="18">
        <f t="shared" si="0"/>
        <v>50</v>
      </c>
      <c r="F26" s="29">
        <f t="shared" si="1"/>
        <v>-11</v>
      </c>
      <c r="G26" s="29">
        <f t="shared" si="2"/>
        <v>121</v>
      </c>
    </row>
    <row r="27" spans="3:7" ht="15" customHeight="1" x14ac:dyDescent="0.25">
      <c r="C27" s="26">
        <v>40</v>
      </c>
      <c r="E27" s="18">
        <f t="shared" si="0"/>
        <v>50</v>
      </c>
      <c r="F27" s="29">
        <f t="shared" si="1"/>
        <v>-10</v>
      </c>
      <c r="G27" s="29">
        <f t="shared" si="2"/>
        <v>100</v>
      </c>
    </row>
    <row r="28" spans="3:7" ht="15" customHeight="1" x14ac:dyDescent="0.25">
      <c r="C28" s="26">
        <v>41</v>
      </c>
      <c r="E28" s="18">
        <f t="shared" si="0"/>
        <v>50</v>
      </c>
      <c r="F28" s="29">
        <f t="shared" si="1"/>
        <v>-9</v>
      </c>
      <c r="G28" s="29">
        <f t="shared" si="2"/>
        <v>81</v>
      </c>
    </row>
    <row r="29" spans="3:7" ht="15" customHeight="1" x14ac:dyDescent="0.25">
      <c r="C29" s="26">
        <v>41</v>
      </c>
      <c r="E29" s="18">
        <f t="shared" si="0"/>
        <v>50</v>
      </c>
      <c r="F29" s="29">
        <f t="shared" si="1"/>
        <v>-9</v>
      </c>
      <c r="G29" s="29">
        <f t="shared" si="2"/>
        <v>81</v>
      </c>
    </row>
    <row r="30" spans="3:7" ht="15" customHeight="1" x14ac:dyDescent="0.25">
      <c r="C30" s="26">
        <v>41</v>
      </c>
      <c r="E30" s="18">
        <f t="shared" si="0"/>
        <v>50</v>
      </c>
      <c r="F30" s="29">
        <f t="shared" si="1"/>
        <v>-9</v>
      </c>
      <c r="G30" s="29">
        <f t="shared" si="2"/>
        <v>81</v>
      </c>
    </row>
    <row r="31" spans="3:7" ht="15" customHeight="1" x14ac:dyDescent="0.25">
      <c r="C31" s="26">
        <v>41</v>
      </c>
      <c r="E31" s="18">
        <f t="shared" si="0"/>
        <v>50</v>
      </c>
      <c r="F31" s="29">
        <f t="shared" si="1"/>
        <v>-9</v>
      </c>
      <c r="G31" s="29">
        <f t="shared" si="2"/>
        <v>81</v>
      </c>
    </row>
    <row r="32" spans="3:7" ht="15" customHeight="1" x14ac:dyDescent="0.25">
      <c r="C32" s="26">
        <v>42</v>
      </c>
      <c r="E32" s="18">
        <f t="shared" si="0"/>
        <v>50</v>
      </c>
      <c r="F32" s="29">
        <f t="shared" si="1"/>
        <v>-8</v>
      </c>
      <c r="G32" s="29">
        <f t="shared" si="2"/>
        <v>64</v>
      </c>
    </row>
    <row r="33" spans="3:7" ht="15" customHeight="1" x14ac:dyDescent="0.25">
      <c r="C33" s="26">
        <v>42</v>
      </c>
      <c r="E33" s="18">
        <f t="shared" si="0"/>
        <v>50</v>
      </c>
      <c r="F33" s="29">
        <f t="shared" si="1"/>
        <v>-8</v>
      </c>
      <c r="G33" s="29">
        <f t="shared" si="2"/>
        <v>64</v>
      </c>
    </row>
    <row r="34" spans="3:7" ht="15" customHeight="1" x14ac:dyDescent="0.25">
      <c r="C34" s="26">
        <v>43</v>
      </c>
      <c r="E34" s="18">
        <f t="shared" ref="E34:E65" si="3">$C$100</f>
        <v>50</v>
      </c>
      <c r="F34" s="29">
        <f t="shared" si="1"/>
        <v>-7</v>
      </c>
      <c r="G34" s="29">
        <f t="shared" si="2"/>
        <v>49</v>
      </c>
    </row>
    <row r="35" spans="3:7" ht="15" customHeight="1" x14ac:dyDescent="0.25">
      <c r="C35" s="26">
        <v>44</v>
      </c>
      <c r="E35" s="18">
        <f t="shared" si="3"/>
        <v>50</v>
      </c>
      <c r="F35" s="29">
        <f t="shared" si="1"/>
        <v>-6</v>
      </c>
      <c r="G35" s="29">
        <f t="shared" si="2"/>
        <v>36</v>
      </c>
    </row>
    <row r="36" spans="3:7" ht="15" customHeight="1" x14ac:dyDescent="0.25">
      <c r="C36" s="26">
        <v>44</v>
      </c>
      <c r="E36" s="18">
        <f t="shared" si="3"/>
        <v>50</v>
      </c>
      <c r="F36" s="29">
        <f t="shared" si="1"/>
        <v>-6</v>
      </c>
      <c r="G36" s="29">
        <f t="shared" si="2"/>
        <v>36</v>
      </c>
    </row>
    <row r="37" spans="3:7" ht="15" customHeight="1" x14ac:dyDescent="0.25">
      <c r="C37" s="26">
        <v>45</v>
      </c>
      <c r="E37" s="18">
        <f t="shared" si="3"/>
        <v>50</v>
      </c>
      <c r="F37" s="29">
        <f t="shared" si="1"/>
        <v>-5</v>
      </c>
      <c r="G37" s="29">
        <f t="shared" si="2"/>
        <v>25</v>
      </c>
    </row>
    <row r="38" spans="3:7" ht="15" customHeight="1" x14ac:dyDescent="0.25">
      <c r="C38" s="26">
        <v>45</v>
      </c>
      <c r="E38" s="18">
        <f t="shared" si="3"/>
        <v>50</v>
      </c>
      <c r="F38" s="29">
        <f t="shared" si="1"/>
        <v>-5</v>
      </c>
      <c r="G38" s="29">
        <f t="shared" si="2"/>
        <v>25</v>
      </c>
    </row>
    <row r="39" spans="3:7" ht="15" customHeight="1" x14ac:dyDescent="0.25">
      <c r="C39" s="26">
        <v>45</v>
      </c>
      <c r="E39" s="18">
        <f t="shared" si="3"/>
        <v>50</v>
      </c>
      <c r="F39" s="29">
        <f t="shared" si="1"/>
        <v>-5</v>
      </c>
      <c r="G39" s="29">
        <f t="shared" si="2"/>
        <v>25</v>
      </c>
    </row>
    <row r="40" spans="3:7" ht="15" customHeight="1" x14ac:dyDescent="0.25">
      <c r="C40" s="26">
        <v>45</v>
      </c>
      <c r="E40" s="18">
        <f t="shared" si="3"/>
        <v>50</v>
      </c>
      <c r="F40" s="29">
        <f t="shared" si="1"/>
        <v>-5</v>
      </c>
      <c r="G40" s="29">
        <f t="shared" si="2"/>
        <v>25</v>
      </c>
    </row>
    <row r="41" spans="3:7" ht="15" customHeight="1" x14ac:dyDescent="0.25">
      <c r="C41" s="26">
        <v>45</v>
      </c>
      <c r="E41" s="18">
        <f t="shared" si="3"/>
        <v>50</v>
      </c>
      <c r="F41" s="29">
        <f t="shared" si="1"/>
        <v>-5</v>
      </c>
      <c r="G41" s="29">
        <f t="shared" si="2"/>
        <v>25</v>
      </c>
    </row>
    <row r="42" spans="3:7" ht="15" customHeight="1" x14ac:dyDescent="0.25">
      <c r="C42" s="26">
        <v>45</v>
      </c>
      <c r="E42" s="18">
        <f t="shared" si="3"/>
        <v>50</v>
      </c>
      <c r="F42" s="29">
        <f t="shared" si="1"/>
        <v>-5</v>
      </c>
      <c r="G42" s="29">
        <f t="shared" si="2"/>
        <v>25</v>
      </c>
    </row>
    <row r="43" spans="3:7" ht="15" customHeight="1" x14ac:dyDescent="0.25">
      <c r="C43" s="26">
        <v>46</v>
      </c>
      <c r="E43" s="18">
        <f t="shared" si="3"/>
        <v>50</v>
      </c>
      <c r="F43" s="29">
        <f t="shared" si="1"/>
        <v>-4</v>
      </c>
      <c r="G43" s="29">
        <f t="shared" si="2"/>
        <v>16</v>
      </c>
    </row>
    <row r="44" spans="3:7" ht="15" customHeight="1" x14ac:dyDescent="0.25">
      <c r="C44" s="26">
        <v>46</v>
      </c>
      <c r="E44" s="18">
        <f t="shared" si="3"/>
        <v>50</v>
      </c>
      <c r="F44" s="29">
        <f t="shared" si="1"/>
        <v>-4</v>
      </c>
      <c r="G44" s="29">
        <f t="shared" si="2"/>
        <v>16</v>
      </c>
    </row>
    <row r="45" spans="3:7" ht="15" customHeight="1" x14ac:dyDescent="0.25">
      <c r="C45" s="26">
        <v>46</v>
      </c>
      <c r="E45" s="18">
        <f t="shared" si="3"/>
        <v>50</v>
      </c>
      <c r="F45" s="29">
        <f t="shared" si="1"/>
        <v>-4</v>
      </c>
      <c r="G45" s="29">
        <f t="shared" si="2"/>
        <v>16</v>
      </c>
    </row>
    <row r="46" spans="3:7" ht="15" customHeight="1" x14ac:dyDescent="0.25">
      <c r="C46" s="26">
        <v>46</v>
      </c>
      <c r="E46" s="18">
        <f t="shared" si="3"/>
        <v>50</v>
      </c>
      <c r="F46" s="29">
        <f t="shared" si="1"/>
        <v>-4</v>
      </c>
      <c r="G46" s="29">
        <f t="shared" si="2"/>
        <v>16</v>
      </c>
    </row>
    <row r="47" spans="3:7" ht="15" customHeight="1" x14ac:dyDescent="0.25">
      <c r="C47" s="26">
        <v>47</v>
      </c>
      <c r="E47" s="18">
        <f t="shared" si="3"/>
        <v>50</v>
      </c>
      <c r="F47" s="29">
        <f t="shared" si="1"/>
        <v>-3</v>
      </c>
      <c r="G47" s="29">
        <f t="shared" si="2"/>
        <v>9</v>
      </c>
    </row>
    <row r="48" spans="3:7" ht="15" customHeight="1" x14ac:dyDescent="0.25">
      <c r="C48" s="26">
        <v>47</v>
      </c>
      <c r="E48" s="18">
        <f t="shared" si="3"/>
        <v>50</v>
      </c>
      <c r="F48" s="29">
        <f t="shared" si="1"/>
        <v>-3</v>
      </c>
      <c r="G48" s="29">
        <f t="shared" si="2"/>
        <v>9</v>
      </c>
    </row>
    <row r="49" spans="3:7" ht="15" customHeight="1" x14ac:dyDescent="0.25">
      <c r="C49" s="26">
        <v>48</v>
      </c>
      <c r="E49" s="18">
        <f t="shared" si="3"/>
        <v>50</v>
      </c>
      <c r="F49" s="29">
        <f t="shared" si="1"/>
        <v>-2</v>
      </c>
      <c r="G49" s="29">
        <f t="shared" si="2"/>
        <v>4</v>
      </c>
    </row>
    <row r="50" spans="3:7" ht="15" customHeight="1" x14ac:dyDescent="0.25">
      <c r="C50" s="26">
        <v>48</v>
      </c>
      <c r="E50" s="18">
        <f t="shared" si="3"/>
        <v>50</v>
      </c>
      <c r="F50" s="29">
        <f t="shared" si="1"/>
        <v>-2</v>
      </c>
      <c r="G50" s="29">
        <f t="shared" si="2"/>
        <v>4</v>
      </c>
    </row>
    <row r="51" spans="3:7" ht="15" customHeight="1" x14ac:dyDescent="0.25">
      <c r="C51" s="26">
        <v>48</v>
      </c>
      <c r="E51" s="18">
        <f t="shared" si="3"/>
        <v>50</v>
      </c>
      <c r="F51" s="29">
        <f t="shared" si="1"/>
        <v>-2</v>
      </c>
      <c r="G51" s="29">
        <f t="shared" si="2"/>
        <v>4</v>
      </c>
    </row>
    <row r="52" spans="3:7" ht="15" customHeight="1" x14ac:dyDescent="0.25">
      <c r="C52" s="26">
        <v>49</v>
      </c>
      <c r="E52" s="18">
        <f t="shared" si="3"/>
        <v>50</v>
      </c>
      <c r="F52" s="29">
        <f t="shared" si="1"/>
        <v>-1</v>
      </c>
      <c r="G52" s="29">
        <f t="shared" si="2"/>
        <v>1</v>
      </c>
    </row>
    <row r="53" spans="3:7" ht="15" customHeight="1" x14ac:dyDescent="0.25">
      <c r="C53" s="26">
        <v>49</v>
      </c>
      <c r="E53" s="18">
        <f t="shared" si="3"/>
        <v>50</v>
      </c>
      <c r="F53" s="29">
        <f t="shared" si="1"/>
        <v>-1</v>
      </c>
      <c r="G53" s="29">
        <f t="shared" si="2"/>
        <v>1</v>
      </c>
    </row>
    <row r="54" spans="3:7" ht="15" customHeight="1" x14ac:dyDescent="0.25">
      <c r="C54" s="26">
        <v>50</v>
      </c>
      <c r="E54" s="18">
        <f t="shared" si="3"/>
        <v>50</v>
      </c>
      <c r="F54" s="29">
        <f t="shared" si="1"/>
        <v>0</v>
      </c>
      <c r="G54" s="29">
        <f t="shared" si="2"/>
        <v>0</v>
      </c>
    </row>
    <row r="55" spans="3:7" ht="15" customHeight="1" x14ac:dyDescent="0.25">
      <c r="C55" s="26">
        <v>50</v>
      </c>
      <c r="E55" s="18">
        <f t="shared" si="3"/>
        <v>50</v>
      </c>
      <c r="F55" s="29">
        <f t="shared" si="1"/>
        <v>0</v>
      </c>
      <c r="G55" s="29">
        <f t="shared" si="2"/>
        <v>0</v>
      </c>
    </row>
    <row r="56" spans="3:7" ht="15" customHeight="1" x14ac:dyDescent="0.25">
      <c r="C56" s="26">
        <v>51</v>
      </c>
      <c r="E56" s="18">
        <f t="shared" si="3"/>
        <v>50</v>
      </c>
      <c r="F56" s="29">
        <f t="shared" si="1"/>
        <v>1</v>
      </c>
      <c r="G56" s="29">
        <f t="shared" si="2"/>
        <v>1</v>
      </c>
    </row>
    <row r="57" spans="3:7" ht="15" customHeight="1" x14ac:dyDescent="0.25">
      <c r="C57" s="26">
        <v>51</v>
      </c>
      <c r="E57" s="18">
        <f t="shared" si="3"/>
        <v>50</v>
      </c>
      <c r="F57" s="29">
        <f t="shared" si="1"/>
        <v>1</v>
      </c>
      <c r="G57" s="29">
        <f t="shared" si="2"/>
        <v>1</v>
      </c>
    </row>
    <row r="58" spans="3:7" ht="15" customHeight="1" x14ac:dyDescent="0.25">
      <c r="C58" s="26">
        <v>51</v>
      </c>
      <c r="E58" s="18">
        <f t="shared" si="3"/>
        <v>50</v>
      </c>
      <c r="F58" s="29">
        <f t="shared" si="1"/>
        <v>1</v>
      </c>
      <c r="G58" s="29">
        <f t="shared" si="2"/>
        <v>1</v>
      </c>
    </row>
    <row r="59" spans="3:7" ht="15" customHeight="1" x14ac:dyDescent="0.25">
      <c r="C59" s="26">
        <v>52</v>
      </c>
      <c r="E59" s="18">
        <f t="shared" si="3"/>
        <v>50</v>
      </c>
      <c r="F59" s="29">
        <f t="shared" si="1"/>
        <v>2</v>
      </c>
      <c r="G59" s="29">
        <f t="shared" si="2"/>
        <v>4</v>
      </c>
    </row>
    <row r="60" spans="3:7" ht="15" customHeight="1" x14ac:dyDescent="0.25">
      <c r="C60" s="26">
        <v>53</v>
      </c>
      <c r="E60" s="18">
        <f t="shared" si="3"/>
        <v>50</v>
      </c>
      <c r="F60" s="29">
        <f t="shared" si="1"/>
        <v>3</v>
      </c>
      <c r="G60" s="29">
        <f t="shared" si="2"/>
        <v>9</v>
      </c>
    </row>
    <row r="61" spans="3:7" ht="15" customHeight="1" x14ac:dyDescent="0.25">
      <c r="C61" s="26">
        <v>53</v>
      </c>
      <c r="E61" s="18">
        <f t="shared" si="3"/>
        <v>50</v>
      </c>
      <c r="F61" s="29">
        <f t="shared" si="1"/>
        <v>3</v>
      </c>
      <c r="G61" s="29">
        <f t="shared" si="2"/>
        <v>9</v>
      </c>
    </row>
    <row r="62" spans="3:7" ht="15" customHeight="1" x14ac:dyDescent="0.25">
      <c r="C62" s="26">
        <v>53</v>
      </c>
      <c r="E62" s="18">
        <f t="shared" si="3"/>
        <v>50</v>
      </c>
      <c r="F62" s="29">
        <f t="shared" si="1"/>
        <v>3</v>
      </c>
      <c r="G62" s="29">
        <f t="shared" si="2"/>
        <v>9</v>
      </c>
    </row>
    <row r="63" spans="3:7" ht="15" customHeight="1" x14ac:dyDescent="0.25">
      <c r="C63" s="26">
        <v>53</v>
      </c>
      <c r="E63" s="18">
        <f t="shared" si="3"/>
        <v>50</v>
      </c>
      <c r="F63" s="29">
        <f t="shared" si="1"/>
        <v>3</v>
      </c>
      <c r="G63" s="29">
        <f t="shared" si="2"/>
        <v>9</v>
      </c>
    </row>
    <row r="64" spans="3:7" ht="15" customHeight="1" x14ac:dyDescent="0.25">
      <c r="C64" s="26">
        <v>54</v>
      </c>
      <c r="E64" s="18">
        <f t="shared" si="3"/>
        <v>50</v>
      </c>
      <c r="F64" s="29">
        <f t="shared" si="1"/>
        <v>4</v>
      </c>
      <c r="G64" s="29">
        <f t="shared" si="2"/>
        <v>16</v>
      </c>
    </row>
    <row r="65" spans="3:7" ht="15" customHeight="1" x14ac:dyDescent="0.25">
      <c r="C65" s="26">
        <v>55</v>
      </c>
      <c r="E65" s="18">
        <f t="shared" si="3"/>
        <v>50</v>
      </c>
      <c r="F65" s="29">
        <f t="shared" si="1"/>
        <v>5</v>
      </c>
      <c r="G65" s="29">
        <f t="shared" si="2"/>
        <v>25</v>
      </c>
    </row>
    <row r="66" spans="3:7" ht="15" customHeight="1" x14ac:dyDescent="0.25">
      <c r="C66" s="26">
        <v>55</v>
      </c>
      <c r="E66" s="18">
        <f t="shared" ref="E66:E97" si="4">$C$100</f>
        <v>50</v>
      </c>
      <c r="F66" s="29">
        <f t="shared" si="1"/>
        <v>5</v>
      </c>
      <c r="G66" s="29">
        <f t="shared" si="2"/>
        <v>25</v>
      </c>
    </row>
    <row r="67" spans="3:7" ht="15" customHeight="1" x14ac:dyDescent="0.25">
      <c r="C67" s="26">
        <v>56</v>
      </c>
      <c r="E67" s="18">
        <f t="shared" si="4"/>
        <v>50</v>
      </c>
      <c r="F67" s="29">
        <f t="shared" ref="F67:F97" si="5">C67-E67</f>
        <v>6</v>
      </c>
      <c r="G67" s="29">
        <f t="shared" ref="G67:G97" si="6">F67^2</f>
        <v>36</v>
      </c>
    </row>
    <row r="68" spans="3:7" ht="15" customHeight="1" x14ac:dyDescent="0.25">
      <c r="C68" s="26">
        <v>57</v>
      </c>
      <c r="E68" s="18">
        <f t="shared" si="4"/>
        <v>50</v>
      </c>
      <c r="F68" s="29">
        <f t="shared" si="5"/>
        <v>7</v>
      </c>
      <c r="G68" s="29">
        <f t="shared" si="6"/>
        <v>49</v>
      </c>
    </row>
    <row r="69" spans="3:7" ht="15" customHeight="1" x14ac:dyDescent="0.25">
      <c r="C69" s="26">
        <v>58</v>
      </c>
      <c r="E69" s="18">
        <f t="shared" si="4"/>
        <v>50</v>
      </c>
      <c r="F69" s="29">
        <f t="shared" si="5"/>
        <v>8</v>
      </c>
      <c r="G69" s="29">
        <f t="shared" si="6"/>
        <v>64</v>
      </c>
    </row>
    <row r="70" spans="3:7" ht="15" customHeight="1" x14ac:dyDescent="0.25">
      <c r="C70" s="26">
        <v>59</v>
      </c>
      <c r="E70" s="18">
        <f t="shared" si="4"/>
        <v>50</v>
      </c>
      <c r="F70" s="29">
        <f t="shared" si="5"/>
        <v>9</v>
      </c>
      <c r="G70" s="29">
        <f t="shared" si="6"/>
        <v>81</v>
      </c>
    </row>
    <row r="71" spans="3:7" ht="15" customHeight="1" x14ac:dyDescent="0.25">
      <c r="C71" s="26">
        <v>60</v>
      </c>
      <c r="E71" s="18">
        <f t="shared" si="4"/>
        <v>50</v>
      </c>
      <c r="F71" s="29">
        <f t="shared" si="5"/>
        <v>10</v>
      </c>
      <c r="G71" s="29">
        <f t="shared" si="6"/>
        <v>100</v>
      </c>
    </row>
    <row r="72" spans="3:7" ht="15" customHeight="1" x14ac:dyDescent="0.25">
      <c r="C72" s="26">
        <v>61</v>
      </c>
      <c r="E72" s="18">
        <f t="shared" si="4"/>
        <v>50</v>
      </c>
      <c r="F72" s="29">
        <f t="shared" si="5"/>
        <v>11</v>
      </c>
      <c r="G72" s="29">
        <f t="shared" si="6"/>
        <v>121</v>
      </c>
    </row>
    <row r="73" spans="3:7" ht="15" customHeight="1" x14ac:dyDescent="0.25">
      <c r="C73" s="26">
        <v>61</v>
      </c>
      <c r="E73" s="18">
        <f t="shared" si="4"/>
        <v>50</v>
      </c>
      <c r="F73" s="29">
        <f t="shared" si="5"/>
        <v>11</v>
      </c>
      <c r="G73" s="29">
        <f t="shared" si="6"/>
        <v>121</v>
      </c>
    </row>
    <row r="74" spans="3:7" ht="15" customHeight="1" x14ac:dyDescent="0.25">
      <c r="C74" s="26">
        <v>61</v>
      </c>
      <c r="E74" s="18">
        <f t="shared" si="4"/>
        <v>50</v>
      </c>
      <c r="F74" s="29">
        <f t="shared" si="5"/>
        <v>11</v>
      </c>
      <c r="G74" s="29">
        <f t="shared" si="6"/>
        <v>121</v>
      </c>
    </row>
    <row r="75" spans="3:7" ht="15" customHeight="1" x14ac:dyDescent="0.25">
      <c r="C75" s="26">
        <v>62</v>
      </c>
      <c r="E75" s="18">
        <f t="shared" si="4"/>
        <v>50</v>
      </c>
      <c r="F75" s="29">
        <f t="shared" si="5"/>
        <v>12</v>
      </c>
      <c r="G75" s="29">
        <f t="shared" si="6"/>
        <v>144</v>
      </c>
    </row>
    <row r="76" spans="3:7" ht="15" customHeight="1" x14ac:dyDescent="0.25">
      <c r="C76" s="26">
        <v>64</v>
      </c>
      <c r="E76" s="18">
        <f t="shared" si="4"/>
        <v>50</v>
      </c>
      <c r="F76" s="29">
        <f t="shared" si="5"/>
        <v>14</v>
      </c>
      <c r="G76" s="29">
        <f t="shared" si="6"/>
        <v>196</v>
      </c>
    </row>
    <row r="77" spans="3:7" ht="15" customHeight="1" x14ac:dyDescent="0.25">
      <c r="C77" s="26">
        <v>64</v>
      </c>
      <c r="E77" s="18">
        <f t="shared" si="4"/>
        <v>50</v>
      </c>
      <c r="F77" s="29">
        <f t="shared" si="5"/>
        <v>14</v>
      </c>
      <c r="G77" s="29">
        <f t="shared" si="6"/>
        <v>196</v>
      </c>
    </row>
    <row r="78" spans="3:7" ht="15" customHeight="1" x14ac:dyDescent="0.25">
      <c r="C78" s="26">
        <v>65</v>
      </c>
      <c r="E78" s="18">
        <f t="shared" si="4"/>
        <v>50</v>
      </c>
      <c r="F78" s="29">
        <f t="shared" si="5"/>
        <v>15</v>
      </c>
      <c r="G78" s="29">
        <f t="shared" si="6"/>
        <v>225</v>
      </c>
    </row>
    <row r="79" spans="3:7" ht="15" customHeight="1" x14ac:dyDescent="0.25">
      <c r="C79" s="26">
        <v>66</v>
      </c>
      <c r="E79" s="18">
        <f t="shared" si="4"/>
        <v>50</v>
      </c>
      <c r="F79" s="29">
        <f t="shared" si="5"/>
        <v>16</v>
      </c>
      <c r="G79" s="29">
        <f t="shared" si="6"/>
        <v>256</v>
      </c>
    </row>
    <row r="80" spans="3:7" ht="15" customHeight="1" x14ac:dyDescent="0.25">
      <c r="C80" s="26">
        <v>66</v>
      </c>
      <c r="E80" s="18">
        <f t="shared" si="4"/>
        <v>50</v>
      </c>
      <c r="F80" s="29">
        <f t="shared" si="5"/>
        <v>16</v>
      </c>
      <c r="G80" s="29">
        <f t="shared" si="6"/>
        <v>256</v>
      </c>
    </row>
    <row r="81" spans="3:7" ht="15" customHeight="1" x14ac:dyDescent="0.25">
      <c r="C81" s="26">
        <v>66</v>
      </c>
      <c r="E81" s="18">
        <f t="shared" si="4"/>
        <v>50</v>
      </c>
      <c r="F81" s="29">
        <f t="shared" si="5"/>
        <v>16</v>
      </c>
      <c r="G81" s="29">
        <f t="shared" si="6"/>
        <v>256</v>
      </c>
    </row>
    <row r="82" spans="3:7" ht="15" customHeight="1" x14ac:dyDescent="0.25">
      <c r="C82" s="26">
        <v>68</v>
      </c>
      <c r="E82" s="18">
        <f t="shared" si="4"/>
        <v>50</v>
      </c>
      <c r="F82" s="29">
        <f t="shared" si="5"/>
        <v>18</v>
      </c>
      <c r="G82" s="29">
        <f t="shared" si="6"/>
        <v>324</v>
      </c>
    </row>
    <row r="83" spans="3:7" ht="15" customHeight="1" x14ac:dyDescent="0.25">
      <c r="C83" s="26">
        <v>69</v>
      </c>
      <c r="E83" s="18">
        <f t="shared" si="4"/>
        <v>50</v>
      </c>
      <c r="F83" s="29">
        <f t="shared" si="5"/>
        <v>19</v>
      </c>
      <c r="G83" s="29">
        <f t="shared" si="6"/>
        <v>361</v>
      </c>
    </row>
    <row r="84" spans="3:7" ht="15" customHeight="1" x14ac:dyDescent="0.25">
      <c r="C84" s="26">
        <v>70</v>
      </c>
      <c r="E84" s="18">
        <f t="shared" si="4"/>
        <v>50</v>
      </c>
      <c r="F84" s="29">
        <f t="shared" si="5"/>
        <v>20</v>
      </c>
      <c r="G84" s="29">
        <f t="shared" si="6"/>
        <v>400</v>
      </c>
    </row>
    <row r="85" spans="3:7" ht="15" customHeight="1" x14ac:dyDescent="0.25">
      <c r="C85" s="26">
        <v>71</v>
      </c>
      <c r="E85" s="18">
        <f t="shared" si="4"/>
        <v>50</v>
      </c>
      <c r="F85" s="29">
        <f t="shared" si="5"/>
        <v>21</v>
      </c>
      <c r="G85" s="29">
        <f t="shared" si="6"/>
        <v>441</v>
      </c>
    </row>
    <row r="86" spans="3:7" ht="15" customHeight="1" x14ac:dyDescent="0.25">
      <c r="C86" s="26">
        <v>72</v>
      </c>
      <c r="E86" s="18">
        <f t="shared" si="4"/>
        <v>50</v>
      </c>
      <c r="F86" s="29">
        <f t="shared" si="5"/>
        <v>22</v>
      </c>
      <c r="G86" s="29">
        <f t="shared" si="6"/>
        <v>484</v>
      </c>
    </row>
    <row r="87" spans="3:7" ht="15" customHeight="1" x14ac:dyDescent="0.25">
      <c r="C87" s="26">
        <v>73</v>
      </c>
      <c r="E87" s="18">
        <f t="shared" si="4"/>
        <v>50</v>
      </c>
      <c r="F87" s="29">
        <f t="shared" si="5"/>
        <v>23</v>
      </c>
      <c r="G87" s="29">
        <f t="shared" si="6"/>
        <v>529</v>
      </c>
    </row>
    <row r="88" spans="3:7" ht="15" customHeight="1" x14ac:dyDescent="0.25">
      <c r="C88" s="26">
        <v>74</v>
      </c>
      <c r="E88" s="18">
        <f t="shared" si="4"/>
        <v>50</v>
      </c>
      <c r="F88" s="29">
        <f t="shared" si="5"/>
        <v>24</v>
      </c>
      <c r="G88" s="29">
        <f t="shared" si="6"/>
        <v>576</v>
      </c>
    </row>
    <row r="89" spans="3:7" ht="15" customHeight="1" x14ac:dyDescent="0.25">
      <c r="C89" s="26">
        <v>74</v>
      </c>
      <c r="E89" s="18">
        <f t="shared" si="4"/>
        <v>50</v>
      </c>
      <c r="F89" s="29">
        <f t="shared" si="5"/>
        <v>24</v>
      </c>
      <c r="G89" s="29">
        <f t="shared" si="6"/>
        <v>576</v>
      </c>
    </row>
    <row r="90" spans="3:7" ht="15" customHeight="1" x14ac:dyDescent="0.25">
      <c r="C90" s="26">
        <v>76</v>
      </c>
      <c r="E90" s="18">
        <f t="shared" si="4"/>
        <v>50</v>
      </c>
      <c r="F90" s="29">
        <f t="shared" si="5"/>
        <v>26</v>
      </c>
      <c r="G90" s="29">
        <f t="shared" si="6"/>
        <v>676</v>
      </c>
    </row>
    <row r="91" spans="3:7" ht="15" customHeight="1" x14ac:dyDescent="0.25">
      <c r="C91" s="26">
        <v>78</v>
      </c>
      <c r="E91" s="18">
        <f t="shared" si="4"/>
        <v>50</v>
      </c>
      <c r="F91" s="29">
        <f t="shared" si="5"/>
        <v>28</v>
      </c>
      <c r="G91" s="29">
        <f t="shared" si="6"/>
        <v>784</v>
      </c>
    </row>
    <row r="92" spans="3:7" ht="15" customHeight="1" x14ac:dyDescent="0.25">
      <c r="C92" s="26">
        <v>81</v>
      </c>
      <c r="E92" s="18">
        <f t="shared" si="4"/>
        <v>50</v>
      </c>
      <c r="F92" s="29">
        <f t="shared" si="5"/>
        <v>31</v>
      </c>
      <c r="G92" s="29">
        <f t="shared" si="6"/>
        <v>961</v>
      </c>
    </row>
    <row r="93" spans="3:7" ht="15" customHeight="1" x14ac:dyDescent="0.25">
      <c r="C93" s="26">
        <v>81</v>
      </c>
      <c r="E93" s="18">
        <f t="shared" si="4"/>
        <v>50</v>
      </c>
      <c r="F93" s="29">
        <f t="shared" si="5"/>
        <v>31</v>
      </c>
      <c r="G93" s="29">
        <f t="shared" si="6"/>
        <v>961</v>
      </c>
    </row>
    <row r="94" spans="3:7" ht="15" customHeight="1" x14ac:dyDescent="0.25">
      <c r="C94" s="26">
        <v>82</v>
      </c>
      <c r="E94" s="18">
        <f t="shared" si="4"/>
        <v>50</v>
      </c>
      <c r="F94" s="29">
        <f t="shared" si="5"/>
        <v>32</v>
      </c>
      <c r="G94" s="29">
        <f t="shared" si="6"/>
        <v>1024</v>
      </c>
    </row>
    <row r="95" spans="3:7" ht="15" customHeight="1" x14ac:dyDescent="0.25">
      <c r="C95" s="26">
        <v>84</v>
      </c>
      <c r="E95" s="18">
        <f t="shared" si="4"/>
        <v>50</v>
      </c>
      <c r="F95" s="29">
        <f t="shared" si="5"/>
        <v>34</v>
      </c>
      <c r="G95" s="29">
        <f t="shared" si="6"/>
        <v>1156</v>
      </c>
    </row>
    <row r="96" spans="3:7" ht="15" customHeight="1" x14ac:dyDescent="0.25">
      <c r="C96" s="26">
        <v>89</v>
      </c>
      <c r="E96" s="18">
        <f t="shared" si="4"/>
        <v>50</v>
      </c>
      <c r="F96" s="29">
        <f t="shared" si="5"/>
        <v>39</v>
      </c>
      <c r="G96" s="29">
        <f t="shared" si="6"/>
        <v>1521</v>
      </c>
    </row>
    <row r="97" spans="1:9" ht="15" customHeight="1" x14ac:dyDescent="0.25">
      <c r="A97" s="45"/>
      <c r="B97" s="5"/>
      <c r="C97" s="34">
        <v>95</v>
      </c>
      <c r="D97" s="35"/>
      <c r="E97" s="41">
        <f t="shared" si="4"/>
        <v>50</v>
      </c>
      <c r="F97" s="33">
        <f t="shared" si="5"/>
        <v>45</v>
      </c>
      <c r="G97" s="33">
        <f t="shared" si="6"/>
        <v>2025</v>
      </c>
      <c r="H97" s="5"/>
    </row>
    <row r="98" spans="1:9" s="2" customFormat="1" ht="20.100000000000001" customHeight="1" x14ac:dyDescent="0.25">
      <c r="A98" s="2" t="s">
        <v>32</v>
      </c>
      <c r="B98" s="26" t="s">
        <v>31</v>
      </c>
      <c r="C98" s="89">
        <f>SUM(C1:C97)</f>
        <v>4800</v>
      </c>
      <c r="F98" s="23"/>
      <c r="G98" s="23">
        <f>SUM(G1:G97)</f>
        <v>27014</v>
      </c>
    </row>
    <row r="99" spans="1:9" s="2" customFormat="1" ht="20.100000000000001" customHeight="1" x14ac:dyDescent="0.25">
      <c r="A99" s="2" t="s">
        <v>41</v>
      </c>
      <c r="B99" s="26" t="s">
        <v>31</v>
      </c>
      <c r="C99" s="89">
        <f>COUNT(C1:C97)</f>
        <v>96</v>
      </c>
      <c r="G99" s="25"/>
    </row>
    <row r="100" spans="1:9" s="2" customFormat="1" ht="20.100000000000001" customHeight="1" x14ac:dyDescent="0.25">
      <c r="A100" s="2" t="s">
        <v>33</v>
      </c>
      <c r="B100" s="26" t="s">
        <v>31</v>
      </c>
      <c r="C100" s="89">
        <f>C98/C99</f>
        <v>50</v>
      </c>
      <c r="G100" s="25"/>
      <c r="H100" s="36"/>
    </row>
    <row r="101" spans="1:9" s="2" customFormat="1" ht="20.100000000000001" customHeight="1" x14ac:dyDescent="0.25">
      <c r="A101" s="2" t="s">
        <v>57</v>
      </c>
      <c r="B101" s="2" t="s">
        <v>31</v>
      </c>
      <c r="C101" s="89"/>
      <c r="D101" s="26"/>
      <c r="E101" s="36"/>
      <c r="G101" s="44">
        <f>G98/C99</f>
        <v>281.39583333333331</v>
      </c>
    </row>
    <row r="102" spans="1:9" s="2" customFormat="1" ht="20.100000000000001" customHeight="1" x14ac:dyDescent="0.25">
      <c r="A102" s="2" t="s">
        <v>55</v>
      </c>
      <c r="B102" s="2" t="s">
        <v>31</v>
      </c>
      <c r="C102" s="89"/>
      <c r="D102" s="26"/>
      <c r="G102" s="44">
        <f>SQRT(G101)</f>
        <v>16.774857177732791</v>
      </c>
    </row>
    <row r="103" spans="1:9" s="2" customFormat="1" ht="20.100000000000001" customHeight="1" x14ac:dyDescent="0.25">
      <c r="A103" s="2" t="s">
        <v>56</v>
      </c>
      <c r="B103" s="2" t="s">
        <v>31</v>
      </c>
      <c r="C103" s="89"/>
      <c r="D103" s="26"/>
      <c r="G103" s="44">
        <f>G102/C100</f>
        <v>0.33549714355465582</v>
      </c>
    </row>
    <row r="104" spans="1:9" s="2" customFormat="1" ht="20.100000000000001" customHeight="1" x14ac:dyDescent="0.25">
      <c r="C104" s="89"/>
      <c r="D104" s="26"/>
      <c r="G104" s="44"/>
    </row>
    <row r="105" spans="1:9" s="23" customFormat="1" ht="20.100000000000001" customHeight="1" x14ac:dyDescent="0.25">
      <c r="A105" s="23" t="s">
        <v>58</v>
      </c>
      <c r="B105" s="43" t="s">
        <v>31</v>
      </c>
      <c r="C105" s="89"/>
      <c r="D105" s="30"/>
      <c r="E105" s="25"/>
      <c r="F105" s="31"/>
      <c r="G105" s="44">
        <f>_xlfn.SKEW.P(C2:C97)</f>
        <v>0.37546011324807677</v>
      </c>
    </row>
    <row r="106" spans="1:9" s="23" customFormat="1" ht="20.100000000000001" customHeight="1" x14ac:dyDescent="0.25">
      <c r="A106" s="23" t="s">
        <v>60</v>
      </c>
      <c r="B106" s="30" t="s">
        <v>31</v>
      </c>
      <c r="C106" s="92"/>
      <c r="D106" s="30"/>
      <c r="E106" s="25"/>
      <c r="F106" s="31"/>
      <c r="G106" s="25">
        <f>3*('1. Centrumwaarden'!C103-'1. Centrumwaarden'!C102)/'4. Scheefheid'!G102</f>
        <v>0.35767815704353623</v>
      </c>
    </row>
    <row r="107" spans="1:9" s="23" customFormat="1" ht="20.100000000000001" customHeight="1" x14ac:dyDescent="0.25">
      <c r="A107" s="23" t="s">
        <v>204</v>
      </c>
      <c r="B107" s="30" t="s">
        <v>31</v>
      </c>
      <c r="C107" s="92"/>
      <c r="D107" s="30"/>
      <c r="E107" s="25"/>
      <c r="F107" s="31"/>
      <c r="G107" s="25">
        <f>('1. Centrumwaarden'!C103-'1. Centrumwaarden'!C101)/'4. Scheefheid'!G102</f>
        <v>0.2980651308696135</v>
      </c>
    </row>
    <row r="108" spans="1:9" s="23" customFormat="1" ht="20.100000000000001" customHeight="1" x14ac:dyDescent="0.25">
      <c r="B108" s="30"/>
      <c r="C108" s="92"/>
      <c r="D108" s="30"/>
      <c r="E108" s="25"/>
      <c r="F108" s="31"/>
      <c r="G108" s="25"/>
    </row>
    <row r="109" spans="1:9" s="23" customFormat="1" ht="20.100000000000001" customHeight="1" x14ac:dyDescent="0.25">
      <c r="A109" s="46" t="s">
        <v>59</v>
      </c>
      <c r="B109" s="47"/>
      <c r="C109" s="93"/>
      <c r="D109" s="47"/>
      <c r="E109" s="48"/>
      <c r="F109" s="49"/>
      <c r="G109" s="48"/>
      <c r="H109" s="50"/>
      <c r="I109" s="50"/>
    </row>
    <row r="110" spans="1:9" ht="20.100000000000001" customHeight="1" x14ac:dyDescent="0.25">
      <c r="A110" s="52" t="s">
        <v>26</v>
      </c>
      <c r="B110" s="21"/>
      <c r="C110" s="94"/>
      <c r="D110" s="57"/>
      <c r="E110" s="58"/>
      <c r="F110" s="21"/>
      <c r="G110" s="59"/>
      <c r="H110" s="21"/>
      <c r="I110" s="21"/>
    </row>
    <row r="111" spans="1:9" s="23" customFormat="1" ht="20.100000000000001" customHeight="1" x14ac:dyDescent="0.25">
      <c r="A111" s="52" t="s">
        <v>25</v>
      </c>
      <c r="B111" s="51"/>
      <c r="C111" s="95"/>
      <c r="D111" s="53"/>
      <c r="E111" s="53"/>
      <c r="F111" s="52"/>
      <c r="G111" s="53"/>
      <c r="H111" s="51"/>
      <c r="I111" s="51"/>
    </row>
    <row r="112" spans="1:9" s="18" customFormat="1" ht="20.100000000000001" customHeight="1" x14ac:dyDescent="0.25">
      <c r="A112" s="52" t="s">
        <v>27</v>
      </c>
      <c r="B112" s="51"/>
      <c r="C112" s="95"/>
      <c r="D112" s="54"/>
      <c r="E112" s="54"/>
      <c r="F112" s="55"/>
      <c r="G112" s="55"/>
      <c r="H112" s="56"/>
      <c r="I112" s="56"/>
    </row>
    <row r="113" spans="3:7" ht="20.100000000000001" customHeight="1" x14ac:dyDescent="0.25"/>
    <row r="114" spans="3:7" ht="15" customHeight="1" x14ac:dyDescent="0.25">
      <c r="G114" s="28"/>
    </row>
    <row r="115" spans="3:7" ht="15" customHeight="1" x14ac:dyDescent="0.25">
      <c r="G115" s="28"/>
    </row>
    <row r="116" spans="3:7" ht="15" customHeight="1" x14ac:dyDescent="0.25">
      <c r="C116" s="89"/>
      <c r="G116" s="28"/>
    </row>
    <row r="117" spans="3:7" ht="15" customHeight="1" x14ac:dyDescent="0.25">
      <c r="C117" s="89"/>
      <c r="G117" s="28"/>
    </row>
    <row r="118" spans="3:7" ht="15" customHeight="1" x14ac:dyDescent="0.25">
      <c r="C118" s="89"/>
      <c r="G118" s="28"/>
    </row>
    <row r="119" spans="3:7" ht="15" customHeight="1" x14ac:dyDescent="0.25">
      <c r="C119" s="89"/>
      <c r="G119" s="28"/>
    </row>
    <row r="120" spans="3:7" ht="15" customHeight="1" x14ac:dyDescent="0.25">
      <c r="C120" s="89"/>
      <c r="G120" s="28"/>
    </row>
    <row r="121" spans="3:7" ht="15" customHeight="1" x14ac:dyDescent="0.25">
      <c r="C121" s="89"/>
      <c r="G121" s="28"/>
    </row>
    <row r="122" spans="3:7" ht="15" customHeight="1" x14ac:dyDescent="0.25">
      <c r="C122" s="89"/>
      <c r="G122" s="28"/>
    </row>
    <row r="123" spans="3:7" ht="15" customHeight="1" x14ac:dyDescent="0.25">
      <c r="C123" s="89"/>
      <c r="G123" s="28"/>
    </row>
    <row r="124" spans="3:7" ht="15" customHeight="1" x14ac:dyDescent="0.25">
      <c r="C124" s="89"/>
      <c r="G124" s="28"/>
    </row>
    <row r="125" spans="3:7" ht="15" customHeight="1" x14ac:dyDescent="0.25">
      <c r="C125" s="89"/>
      <c r="G125" s="28"/>
    </row>
    <row r="126" spans="3:7" ht="15" customHeight="1" x14ac:dyDescent="0.25">
      <c r="C126" s="89"/>
      <c r="G126" s="28"/>
    </row>
    <row r="127" spans="3:7" ht="15" customHeight="1" x14ac:dyDescent="0.25">
      <c r="C127" s="89"/>
      <c r="G127" s="28"/>
    </row>
    <row r="128" spans="3:7" ht="15" customHeight="1" x14ac:dyDescent="0.25">
      <c r="C128" s="89"/>
      <c r="G128" s="28"/>
    </row>
    <row r="129" spans="3:7" ht="15" customHeight="1" x14ac:dyDescent="0.25">
      <c r="C129" s="89"/>
      <c r="G129" s="28"/>
    </row>
    <row r="130" spans="3:7" ht="15" customHeight="1" x14ac:dyDescent="0.25">
      <c r="C130" s="89"/>
    </row>
    <row r="131" spans="3:7" ht="15" customHeight="1" x14ac:dyDescent="0.25">
      <c r="C131" s="89"/>
    </row>
    <row r="132" spans="3:7" ht="15" customHeight="1" x14ac:dyDescent="0.25">
      <c r="C132" s="89"/>
    </row>
    <row r="133" spans="3:7" ht="15" customHeight="1" x14ac:dyDescent="0.25">
      <c r="C133" s="89"/>
    </row>
    <row r="134" spans="3:7" ht="15" customHeight="1" x14ac:dyDescent="0.25">
      <c r="C134" s="89"/>
    </row>
    <row r="135" spans="3:7" ht="15" customHeight="1" x14ac:dyDescent="0.25">
      <c r="C135" s="8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57"/>
  <sheetViews>
    <sheetView workbookViewId="0">
      <selection activeCell="D18" sqref="D18"/>
    </sheetView>
  </sheetViews>
  <sheetFormatPr defaultRowHeight="15" customHeight="1" x14ac:dyDescent="0.25"/>
  <cols>
    <col min="1" max="1" width="4.7109375" style="96" customWidth="1"/>
    <col min="2" max="2" width="1.7109375" style="96" customWidth="1"/>
    <col min="3" max="3" width="12.42578125" style="96" bestFit="1" customWidth="1"/>
    <col min="4" max="12" width="9.140625" style="96"/>
    <col min="13" max="13" width="1.7109375" style="96" customWidth="1"/>
    <col min="14" max="35" width="10.7109375" style="96" customWidth="1"/>
    <col min="36" max="16384" width="9.140625" style="96"/>
  </cols>
  <sheetData>
    <row r="2" spans="2:13" ht="24.95" customHeight="1" x14ac:dyDescent="0.25">
      <c r="B2" s="97"/>
      <c r="C2" s="98" t="s">
        <v>92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15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2:13" ht="20.100000000000001" customHeight="1" x14ac:dyDescent="0.25">
      <c r="B4" s="103"/>
      <c r="C4" s="103">
        <v>61</v>
      </c>
      <c r="D4" s="103">
        <v>84</v>
      </c>
      <c r="E4" s="103">
        <v>81</v>
      </c>
      <c r="F4" s="103">
        <v>51</v>
      </c>
      <c r="G4" s="103">
        <v>50</v>
      </c>
      <c r="H4" s="103">
        <v>21</v>
      </c>
      <c r="I4" s="103">
        <v>47</v>
      </c>
      <c r="J4" s="103">
        <v>54</v>
      </c>
      <c r="K4" s="103">
        <v>51</v>
      </c>
      <c r="L4" s="103">
        <v>74</v>
      </c>
      <c r="M4" s="103"/>
    </row>
    <row r="5" spans="2:13" ht="20.100000000000001" customHeight="1" x14ac:dyDescent="0.25">
      <c r="B5" s="103"/>
      <c r="C5" s="103">
        <v>46</v>
      </c>
      <c r="D5" s="103">
        <v>78</v>
      </c>
      <c r="E5" s="103">
        <v>72</v>
      </c>
      <c r="F5" s="103">
        <v>45</v>
      </c>
      <c r="G5" s="103">
        <v>53</v>
      </c>
      <c r="H5" s="103">
        <v>66</v>
      </c>
      <c r="I5" s="103">
        <v>42</v>
      </c>
      <c r="J5" s="103">
        <v>45</v>
      </c>
      <c r="K5" s="103">
        <v>48</v>
      </c>
      <c r="L5" s="103">
        <v>70</v>
      </c>
      <c r="M5" s="103"/>
    </row>
    <row r="6" spans="2:13" ht="20.100000000000001" customHeight="1" x14ac:dyDescent="0.25">
      <c r="B6" s="103"/>
      <c r="C6" s="103">
        <v>68</v>
      </c>
      <c r="D6" s="103">
        <v>64</v>
      </c>
      <c r="E6" s="103">
        <v>39</v>
      </c>
      <c r="F6" s="103">
        <v>23</v>
      </c>
      <c r="G6" s="103">
        <v>32</v>
      </c>
      <c r="H6" s="103">
        <v>28</v>
      </c>
      <c r="I6" s="103">
        <v>36</v>
      </c>
      <c r="J6" s="103">
        <v>45</v>
      </c>
      <c r="K6" s="103">
        <v>53</v>
      </c>
      <c r="L6" s="103">
        <v>55</v>
      </c>
      <c r="M6" s="103"/>
    </row>
    <row r="7" spans="2:13" ht="20.100000000000001" customHeight="1" x14ac:dyDescent="0.25">
      <c r="B7" s="103"/>
      <c r="C7" s="103">
        <v>45</v>
      </c>
      <c r="D7" s="103">
        <v>42</v>
      </c>
      <c r="E7" s="103">
        <v>29</v>
      </c>
      <c r="F7" s="103">
        <v>53</v>
      </c>
      <c r="G7" s="103">
        <v>58</v>
      </c>
      <c r="H7" s="103">
        <v>74</v>
      </c>
      <c r="I7" s="103">
        <v>28</v>
      </c>
      <c r="J7" s="103">
        <v>29</v>
      </c>
      <c r="K7" s="103">
        <v>51</v>
      </c>
      <c r="L7" s="103">
        <v>41</v>
      </c>
      <c r="M7" s="103"/>
    </row>
    <row r="8" spans="2:13" ht="20.100000000000001" customHeight="1" x14ac:dyDescent="0.25">
      <c r="B8" s="103"/>
      <c r="C8" s="103">
        <v>89</v>
      </c>
      <c r="D8" s="103">
        <v>47</v>
      </c>
      <c r="E8" s="103">
        <v>64</v>
      </c>
      <c r="F8" s="103">
        <v>41</v>
      </c>
      <c r="G8" s="103">
        <v>41</v>
      </c>
      <c r="H8" s="103">
        <v>31</v>
      </c>
      <c r="I8" s="103">
        <v>18</v>
      </c>
      <c r="J8" s="103">
        <v>43</v>
      </c>
      <c r="K8" s="103">
        <v>56</v>
      </c>
      <c r="L8" s="103">
        <v>73</v>
      </c>
      <c r="M8" s="103"/>
    </row>
    <row r="9" spans="2:13" ht="20.100000000000001" customHeight="1" x14ac:dyDescent="0.25">
      <c r="B9" s="103"/>
      <c r="C9" s="103">
        <v>27</v>
      </c>
      <c r="D9" s="103">
        <v>82</v>
      </c>
      <c r="E9" s="103">
        <v>59</v>
      </c>
      <c r="F9" s="103">
        <v>36</v>
      </c>
      <c r="G9" s="103">
        <v>66</v>
      </c>
      <c r="H9" s="103">
        <v>49</v>
      </c>
      <c r="I9" s="103">
        <v>-7</v>
      </c>
      <c r="J9" s="103">
        <v>48</v>
      </c>
      <c r="K9" s="103">
        <v>55</v>
      </c>
      <c r="L9" s="103">
        <v>53</v>
      </c>
      <c r="M9" s="103"/>
    </row>
    <row r="10" spans="2:13" ht="20.100000000000001" customHeight="1" x14ac:dyDescent="0.25">
      <c r="B10" s="103"/>
      <c r="C10" s="103">
        <v>45</v>
      </c>
      <c r="D10" s="103">
        <v>45</v>
      </c>
      <c r="E10" s="103">
        <v>41</v>
      </c>
      <c r="F10" s="103">
        <v>-7</v>
      </c>
      <c r="G10" s="103">
        <v>38</v>
      </c>
      <c r="H10" s="103">
        <v>61</v>
      </c>
      <c r="I10" s="103">
        <v>65</v>
      </c>
      <c r="J10" s="103">
        <v>57</v>
      </c>
      <c r="K10" s="103">
        <v>60</v>
      </c>
      <c r="L10" s="103">
        <v>28</v>
      </c>
      <c r="M10" s="103"/>
    </row>
    <row r="11" spans="2:13" ht="20.100000000000001" customHeight="1" x14ac:dyDescent="0.25">
      <c r="B11" s="103"/>
      <c r="C11" s="103">
        <v>40</v>
      </c>
      <c r="D11" s="103">
        <v>44</v>
      </c>
      <c r="E11" s="103">
        <v>46</v>
      </c>
      <c r="F11" s="103">
        <v>81</v>
      </c>
      <c r="G11" s="103">
        <v>61</v>
      </c>
      <c r="H11" s="103">
        <v>71</v>
      </c>
      <c r="I11" s="103">
        <v>29</v>
      </c>
      <c r="J11" s="103">
        <v>44</v>
      </c>
      <c r="K11" s="103">
        <v>-7</v>
      </c>
      <c r="L11" s="103">
        <v>38</v>
      </c>
      <c r="M11" s="103"/>
    </row>
    <row r="12" spans="2:13" ht="20.100000000000001" customHeight="1" x14ac:dyDescent="0.25">
      <c r="B12" s="103"/>
      <c r="C12" s="103">
        <v>95</v>
      </c>
      <c r="D12" s="103">
        <v>478</v>
      </c>
      <c r="E12" s="103">
        <v>48</v>
      </c>
      <c r="F12" s="103">
        <v>35</v>
      </c>
      <c r="G12" s="103">
        <v>46</v>
      </c>
      <c r="H12" s="103">
        <v>76</v>
      </c>
      <c r="I12" s="103">
        <v>62</v>
      </c>
      <c r="J12" s="103">
        <v>34</v>
      </c>
      <c r="K12" s="103">
        <v>46</v>
      </c>
      <c r="L12" s="103">
        <v>66</v>
      </c>
      <c r="M12" s="103"/>
    </row>
    <row r="13" spans="2:13" ht="20.100000000000001" customHeight="1" x14ac:dyDescent="0.25">
      <c r="B13" s="103"/>
      <c r="C13" s="103">
        <v>28</v>
      </c>
      <c r="D13" s="103">
        <v>69</v>
      </c>
      <c r="E13" s="103">
        <v>25</v>
      </c>
      <c r="F13" s="103">
        <v>27</v>
      </c>
      <c r="G13" s="103">
        <v>52</v>
      </c>
      <c r="H13" s="103">
        <v>20</v>
      </c>
      <c r="I13" s="103">
        <v>50</v>
      </c>
      <c r="J13" s="103">
        <v>29</v>
      </c>
      <c r="K13" s="103">
        <v>49</v>
      </c>
      <c r="L13" s="103">
        <v>39</v>
      </c>
      <c r="M13" s="103"/>
    </row>
    <row r="14" spans="2:13" ht="15" customHeight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13" ht="20.100000000000001" customHeight="1" x14ac:dyDescent="0.25"/>
    <row r="16" spans="2:13" ht="20.100000000000001" customHeight="1" x14ac:dyDescent="0.25"/>
    <row r="17" spans="3:4" ht="20.100000000000001" customHeight="1" x14ac:dyDescent="0.25">
      <c r="C17" s="104" t="s">
        <v>192</v>
      </c>
    </row>
    <row r="18" spans="3:4" s="105" customFormat="1" ht="20.100000000000001" customHeight="1" x14ac:dyDescent="0.25">
      <c r="C18" s="150">
        <v>0</v>
      </c>
      <c r="D18" s="151">
        <f>PERCENTILE($C$4:$L$13,C18)</f>
        <v>-7</v>
      </c>
    </row>
    <row r="19" spans="3:4" s="105" customFormat="1" ht="20.100000000000001" customHeight="1" x14ac:dyDescent="0.25">
      <c r="C19" s="150">
        <v>0.1</v>
      </c>
      <c r="D19" s="151">
        <f>PERCENTILE($C$4:$L$13,C19)</f>
        <v>27.9</v>
      </c>
    </row>
    <row r="20" spans="3:4" s="105" customFormat="1" ht="20.100000000000001" customHeight="1" x14ac:dyDescent="0.25">
      <c r="C20" s="150">
        <v>0.2</v>
      </c>
      <c r="D20" s="151">
        <f t="shared" ref="D20:D28" si="0">PERCENTILE($C$4:$L$13,C20)</f>
        <v>33.6</v>
      </c>
    </row>
    <row r="21" spans="3:4" s="105" customFormat="1" ht="20.100000000000001" customHeight="1" x14ac:dyDescent="0.25">
      <c r="C21" s="150">
        <v>0.3</v>
      </c>
      <c r="D21" s="151">
        <f t="shared" si="0"/>
        <v>41</v>
      </c>
    </row>
    <row r="22" spans="3:4" s="105" customFormat="1" ht="20.100000000000001" customHeight="1" x14ac:dyDescent="0.25">
      <c r="C22" s="150">
        <v>0.4</v>
      </c>
      <c r="D22" s="151">
        <f t="shared" si="0"/>
        <v>45</v>
      </c>
    </row>
    <row r="23" spans="3:4" s="105" customFormat="1" ht="20.100000000000001" customHeight="1" x14ac:dyDescent="0.25">
      <c r="C23" s="150">
        <v>0.5</v>
      </c>
      <c r="D23" s="151">
        <f t="shared" si="0"/>
        <v>47.5</v>
      </c>
    </row>
    <row r="24" spans="3:4" s="105" customFormat="1" ht="20.100000000000001" customHeight="1" x14ac:dyDescent="0.25">
      <c r="C24" s="150">
        <v>0.6</v>
      </c>
      <c r="D24" s="151">
        <f t="shared" si="0"/>
        <v>51.4</v>
      </c>
    </row>
    <row r="25" spans="3:4" s="105" customFormat="1" ht="20.100000000000001" customHeight="1" x14ac:dyDescent="0.25">
      <c r="C25" s="150">
        <v>0.7</v>
      </c>
      <c r="D25" s="151">
        <f t="shared" si="0"/>
        <v>57.3</v>
      </c>
    </row>
    <row r="26" spans="3:4" s="105" customFormat="1" ht="20.100000000000001" customHeight="1" x14ac:dyDescent="0.25">
      <c r="C26" s="150">
        <v>0.8</v>
      </c>
      <c r="D26" s="151">
        <f t="shared" si="0"/>
        <v>65.2</v>
      </c>
    </row>
    <row r="27" spans="3:4" s="105" customFormat="1" ht="20.100000000000001" customHeight="1" x14ac:dyDescent="0.25">
      <c r="C27" s="150">
        <v>0.9</v>
      </c>
      <c r="D27" s="151">
        <f t="shared" si="0"/>
        <v>74</v>
      </c>
    </row>
    <row r="28" spans="3:4" s="105" customFormat="1" ht="20.100000000000001" customHeight="1" x14ac:dyDescent="0.25">
      <c r="C28" s="150">
        <v>1</v>
      </c>
      <c r="D28" s="151">
        <f t="shared" si="0"/>
        <v>478</v>
      </c>
    </row>
    <row r="29" spans="3:4" s="105" customFormat="1" ht="20.100000000000001" customHeight="1" x14ac:dyDescent="0.25"/>
    <row r="30" spans="3:4" s="105" customFormat="1" ht="20.100000000000001" customHeight="1" x14ac:dyDescent="0.25"/>
    <row r="31" spans="3:4" s="105" customFormat="1" ht="20.100000000000001" customHeight="1" x14ac:dyDescent="0.25"/>
    <row r="32" spans="3:4" s="105" customFormat="1" ht="20.100000000000001" customHeight="1" x14ac:dyDescent="0.25"/>
    <row r="33" s="105" customFormat="1" ht="20.100000000000001" customHeight="1" x14ac:dyDescent="0.25"/>
    <row r="34" s="105" customFormat="1" ht="20.100000000000001" customHeight="1" x14ac:dyDescent="0.25"/>
    <row r="35" s="105" customFormat="1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87" spans="1:1" s="101" customFormat="1" ht="15" customHeight="1" x14ac:dyDescent="0.25"/>
    <row r="95" spans="1:1" ht="15" customHeight="1" x14ac:dyDescent="0.25">
      <c r="A95" s="102"/>
    </row>
    <row r="96" spans="1:1" ht="15" customHeight="1" x14ac:dyDescent="0.25">
      <c r="A96" s="102"/>
    </row>
    <row r="97" spans="1:1" ht="15" customHeight="1" x14ac:dyDescent="0.25">
      <c r="A97" s="102"/>
    </row>
    <row r="98" spans="1:1" ht="15" customHeight="1" x14ac:dyDescent="0.25">
      <c r="A98" s="102"/>
    </row>
    <row r="99" spans="1:1" ht="15" customHeight="1" x14ac:dyDescent="0.25">
      <c r="A99" s="102"/>
    </row>
    <row r="100" spans="1:1" ht="15" customHeight="1" x14ac:dyDescent="0.25">
      <c r="A100" s="102"/>
    </row>
    <row r="101" spans="1:1" ht="15" customHeight="1" x14ac:dyDescent="0.25">
      <c r="A101" s="102"/>
    </row>
    <row r="102" spans="1:1" ht="15" customHeight="1" x14ac:dyDescent="0.25">
      <c r="A102" s="102"/>
    </row>
    <row r="103" spans="1:1" ht="15" customHeight="1" x14ac:dyDescent="0.25">
      <c r="A103" s="102"/>
    </row>
    <row r="104" spans="1:1" ht="15" customHeight="1" x14ac:dyDescent="0.25">
      <c r="A104" s="102"/>
    </row>
    <row r="105" spans="1:1" ht="15" customHeight="1" x14ac:dyDescent="0.25">
      <c r="A105" s="102"/>
    </row>
    <row r="106" spans="1:1" ht="15" customHeight="1" x14ac:dyDescent="0.25">
      <c r="A106" s="102"/>
    </row>
    <row r="107" spans="1:1" ht="15" customHeight="1" x14ac:dyDescent="0.25">
      <c r="A107" s="102"/>
    </row>
    <row r="108" spans="1:1" ht="15" customHeight="1" x14ac:dyDescent="0.25">
      <c r="A108" s="102"/>
    </row>
    <row r="109" spans="1:1" ht="15" customHeight="1" x14ac:dyDescent="0.25">
      <c r="A109" s="102"/>
    </row>
    <row r="110" spans="1:1" ht="15" customHeight="1" x14ac:dyDescent="0.25">
      <c r="A110" s="102"/>
    </row>
    <row r="111" spans="1:1" ht="15" customHeight="1" x14ac:dyDescent="0.25">
      <c r="A111" s="102"/>
    </row>
    <row r="112" spans="1:1" ht="15" customHeight="1" x14ac:dyDescent="0.25">
      <c r="A112" s="102"/>
    </row>
    <row r="113" spans="1:1" ht="15" customHeight="1" x14ac:dyDescent="0.25">
      <c r="A113" s="102"/>
    </row>
    <row r="114" spans="1:1" ht="15" customHeight="1" x14ac:dyDescent="0.25">
      <c r="A114" s="102"/>
    </row>
    <row r="115" spans="1:1" ht="15" customHeight="1" x14ac:dyDescent="0.25">
      <c r="A115" s="102"/>
    </row>
    <row r="116" spans="1:1" ht="15" customHeight="1" x14ac:dyDescent="0.25">
      <c r="A116" s="102"/>
    </row>
    <row r="117" spans="1:1" ht="15" customHeight="1" x14ac:dyDescent="0.25">
      <c r="A117" s="102"/>
    </row>
    <row r="118" spans="1:1" ht="15" customHeight="1" x14ac:dyDescent="0.25">
      <c r="A118" s="102"/>
    </row>
    <row r="119" spans="1:1" ht="15" customHeight="1" x14ac:dyDescent="0.25">
      <c r="A119" s="102"/>
    </row>
    <row r="120" spans="1:1" ht="15" customHeight="1" x14ac:dyDescent="0.25">
      <c r="A120" s="102"/>
    </row>
    <row r="121" spans="1:1" ht="15" customHeight="1" x14ac:dyDescent="0.25">
      <c r="A121" s="102"/>
    </row>
    <row r="122" spans="1:1" ht="15" customHeight="1" x14ac:dyDescent="0.25">
      <c r="A122" s="102"/>
    </row>
    <row r="123" spans="1:1" ht="15" customHeight="1" x14ac:dyDescent="0.25">
      <c r="A123" s="102"/>
    </row>
    <row r="124" spans="1:1" ht="15" customHeight="1" x14ac:dyDescent="0.25">
      <c r="A124" s="102"/>
    </row>
    <row r="125" spans="1:1" ht="15" customHeight="1" x14ac:dyDescent="0.25">
      <c r="A125" s="102"/>
    </row>
    <row r="126" spans="1:1" ht="15" customHeight="1" x14ac:dyDescent="0.25">
      <c r="A126" s="102"/>
    </row>
    <row r="127" spans="1:1" ht="15" customHeight="1" x14ac:dyDescent="0.25">
      <c r="A127" s="102"/>
    </row>
    <row r="128" spans="1:1" ht="15" customHeight="1" x14ac:dyDescent="0.25">
      <c r="A128" s="102"/>
    </row>
    <row r="129" spans="1:1" ht="15" customHeight="1" x14ac:dyDescent="0.25">
      <c r="A129" s="102"/>
    </row>
    <row r="130" spans="1:1" ht="15" customHeight="1" x14ac:dyDescent="0.25">
      <c r="A130" s="102"/>
    </row>
    <row r="131" spans="1:1" ht="15" customHeight="1" x14ac:dyDescent="0.25">
      <c r="A131" s="102"/>
    </row>
    <row r="132" spans="1:1" ht="15" customHeight="1" x14ac:dyDescent="0.25">
      <c r="A132" s="102"/>
    </row>
    <row r="133" spans="1:1" ht="15" customHeight="1" x14ac:dyDescent="0.25">
      <c r="A133" s="102"/>
    </row>
    <row r="134" spans="1:1" ht="15" customHeight="1" x14ac:dyDescent="0.25">
      <c r="A134" s="102"/>
    </row>
    <row r="135" spans="1:1" ht="15" customHeight="1" x14ac:dyDescent="0.25">
      <c r="A135" s="102"/>
    </row>
    <row r="136" spans="1:1" ht="15" customHeight="1" x14ac:dyDescent="0.25">
      <c r="A136" s="102"/>
    </row>
    <row r="137" spans="1:1" ht="15" customHeight="1" x14ac:dyDescent="0.25">
      <c r="A137" s="102"/>
    </row>
    <row r="138" spans="1:1" ht="15" customHeight="1" x14ac:dyDescent="0.25">
      <c r="A138" s="102"/>
    </row>
    <row r="139" spans="1:1" ht="15" customHeight="1" x14ac:dyDescent="0.25">
      <c r="A139" s="102"/>
    </row>
    <row r="140" spans="1:1" ht="15" customHeight="1" x14ac:dyDescent="0.25">
      <c r="A140" s="102"/>
    </row>
    <row r="141" spans="1:1" ht="15" customHeight="1" x14ac:dyDescent="0.25">
      <c r="A141" s="102"/>
    </row>
    <row r="142" spans="1:1" ht="15" customHeight="1" x14ac:dyDescent="0.25">
      <c r="A142" s="102"/>
    </row>
    <row r="143" spans="1:1" ht="15" customHeight="1" x14ac:dyDescent="0.25">
      <c r="A143" s="102"/>
    </row>
    <row r="144" spans="1:1" ht="15" customHeight="1" x14ac:dyDescent="0.25">
      <c r="A144" s="102"/>
    </row>
    <row r="145" spans="1:1" ht="15" customHeight="1" x14ac:dyDescent="0.25">
      <c r="A145" s="102"/>
    </row>
    <row r="146" spans="1:1" ht="15" customHeight="1" x14ac:dyDescent="0.25">
      <c r="A146" s="102"/>
    </row>
    <row r="147" spans="1:1" ht="15" customHeight="1" x14ac:dyDescent="0.25">
      <c r="A147" s="102"/>
    </row>
    <row r="148" spans="1:1" ht="15" customHeight="1" x14ac:dyDescent="0.25">
      <c r="A148" s="102"/>
    </row>
    <row r="149" spans="1:1" ht="15" customHeight="1" x14ac:dyDescent="0.25">
      <c r="A149" s="102"/>
    </row>
    <row r="150" spans="1:1" ht="15" customHeight="1" x14ac:dyDescent="0.25">
      <c r="A150" s="102"/>
    </row>
    <row r="151" spans="1:1" ht="15" customHeight="1" x14ac:dyDescent="0.25">
      <c r="A151" s="102"/>
    </row>
    <row r="152" spans="1:1" ht="15" customHeight="1" x14ac:dyDescent="0.25">
      <c r="A152" s="102"/>
    </row>
    <row r="153" spans="1:1" ht="15" customHeight="1" x14ac:dyDescent="0.25">
      <c r="A153" s="102"/>
    </row>
    <row r="154" spans="1:1" ht="15" customHeight="1" x14ac:dyDescent="0.25">
      <c r="A154" s="102"/>
    </row>
    <row r="155" spans="1:1" ht="15" customHeight="1" x14ac:dyDescent="0.25">
      <c r="A155" s="102"/>
    </row>
    <row r="156" spans="1:1" ht="15" customHeight="1" x14ac:dyDescent="0.25">
      <c r="A156" s="102"/>
    </row>
    <row r="157" spans="1:1" ht="15" customHeight="1" x14ac:dyDescent="0.25">
      <c r="A157" s="10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20CE-C016-4C21-BB31-9460C2EE040B}">
  <dimension ref="A1:A173"/>
  <sheetViews>
    <sheetView workbookViewId="0"/>
  </sheetViews>
  <sheetFormatPr defaultRowHeight="15" customHeight="1" x14ac:dyDescent="0.25"/>
  <cols>
    <col min="1" max="1" width="10.7109375" style="24" customWidth="1"/>
    <col min="2" max="2" width="10.7109375" style="4" customWidth="1"/>
    <col min="3" max="13" width="9.140625" style="4"/>
    <col min="14" max="35" width="10.7109375" style="4" customWidth="1"/>
    <col min="36" max="16384" width="9.140625" style="4"/>
  </cols>
  <sheetData>
    <row r="1" spans="1:1" s="22" customFormat="1" ht="24.95" customHeight="1" x14ac:dyDescent="0.25">
      <c r="A1" s="60" t="s">
        <v>3</v>
      </c>
    </row>
    <row r="2" spans="1:1" ht="20.100000000000001" customHeight="1" x14ac:dyDescent="0.25">
      <c r="A2" s="26">
        <v>61</v>
      </c>
    </row>
    <row r="3" spans="1:1" ht="20.100000000000001" customHeight="1" x14ac:dyDescent="0.25">
      <c r="A3" s="26">
        <v>46</v>
      </c>
    </row>
    <row r="4" spans="1:1" ht="20.100000000000001" customHeight="1" x14ac:dyDescent="0.25">
      <c r="A4" s="26">
        <v>68</v>
      </c>
    </row>
    <row r="5" spans="1:1" ht="20.100000000000001" customHeight="1" x14ac:dyDescent="0.25">
      <c r="A5" s="26">
        <v>45</v>
      </c>
    </row>
    <row r="6" spans="1:1" ht="20.100000000000001" customHeight="1" x14ac:dyDescent="0.25">
      <c r="A6" s="26">
        <v>89</v>
      </c>
    </row>
    <row r="7" spans="1:1" ht="20.100000000000001" customHeight="1" x14ac:dyDescent="0.25">
      <c r="A7" s="26">
        <v>27</v>
      </c>
    </row>
    <row r="8" spans="1:1" ht="20.100000000000001" customHeight="1" x14ac:dyDescent="0.25">
      <c r="A8" s="26">
        <v>45</v>
      </c>
    </row>
    <row r="9" spans="1:1" ht="20.100000000000001" customHeight="1" x14ac:dyDescent="0.25">
      <c r="A9" s="26">
        <v>40</v>
      </c>
    </row>
    <row r="10" spans="1:1" ht="20.100000000000001" customHeight="1" x14ac:dyDescent="0.25">
      <c r="A10" s="26">
        <v>95</v>
      </c>
    </row>
    <row r="11" spans="1:1" ht="20.100000000000001" customHeight="1" x14ac:dyDescent="0.25">
      <c r="A11" s="26">
        <v>28</v>
      </c>
    </row>
    <row r="12" spans="1:1" ht="20.100000000000001" customHeight="1" x14ac:dyDescent="0.25">
      <c r="A12" s="26">
        <v>84</v>
      </c>
    </row>
    <row r="13" spans="1:1" ht="15" customHeight="1" x14ac:dyDescent="0.25">
      <c r="A13" s="26">
        <v>78</v>
      </c>
    </row>
    <row r="14" spans="1:1" ht="15" customHeight="1" x14ac:dyDescent="0.25">
      <c r="A14" s="26">
        <v>64</v>
      </c>
    </row>
    <row r="15" spans="1:1" ht="15" customHeight="1" x14ac:dyDescent="0.25">
      <c r="A15" s="26">
        <v>42</v>
      </c>
    </row>
    <row r="16" spans="1:1" ht="15" customHeight="1" x14ac:dyDescent="0.25">
      <c r="A16" s="26">
        <v>47</v>
      </c>
    </row>
    <row r="17" spans="1:1" ht="15" customHeight="1" x14ac:dyDescent="0.25">
      <c r="A17" s="26">
        <v>82</v>
      </c>
    </row>
    <row r="18" spans="1:1" ht="15" customHeight="1" x14ac:dyDescent="0.25">
      <c r="A18" s="26">
        <v>45</v>
      </c>
    </row>
    <row r="19" spans="1:1" ht="15" customHeight="1" x14ac:dyDescent="0.25">
      <c r="A19" s="26">
        <v>44</v>
      </c>
    </row>
    <row r="20" spans="1:1" ht="15" customHeight="1" x14ac:dyDescent="0.25">
      <c r="A20" s="26">
        <v>478</v>
      </c>
    </row>
    <row r="21" spans="1:1" ht="15" customHeight="1" x14ac:dyDescent="0.25">
      <c r="A21" s="26">
        <v>69</v>
      </c>
    </row>
    <row r="22" spans="1:1" ht="15" customHeight="1" x14ac:dyDescent="0.25">
      <c r="A22" s="26">
        <v>81</v>
      </c>
    </row>
    <row r="23" spans="1:1" ht="15" customHeight="1" x14ac:dyDescent="0.25">
      <c r="A23" s="26">
        <v>72</v>
      </c>
    </row>
    <row r="24" spans="1:1" ht="15" customHeight="1" x14ac:dyDescent="0.25">
      <c r="A24" s="26">
        <v>39</v>
      </c>
    </row>
    <row r="25" spans="1:1" ht="15" customHeight="1" x14ac:dyDescent="0.25">
      <c r="A25" s="26">
        <v>29</v>
      </c>
    </row>
    <row r="26" spans="1:1" ht="15" customHeight="1" x14ac:dyDescent="0.25">
      <c r="A26" s="26">
        <v>64</v>
      </c>
    </row>
    <row r="27" spans="1:1" ht="15" customHeight="1" x14ac:dyDescent="0.25">
      <c r="A27" s="26">
        <v>59</v>
      </c>
    </row>
    <row r="28" spans="1:1" ht="15" customHeight="1" x14ac:dyDescent="0.25">
      <c r="A28" s="26">
        <v>41</v>
      </c>
    </row>
    <row r="29" spans="1:1" ht="15" customHeight="1" x14ac:dyDescent="0.25">
      <c r="A29" s="26">
        <v>46</v>
      </c>
    </row>
    <row r="30" spans="1:1" ht="15" customHeight="1" x14ac:dyDescent="0.25">
      <c r="A30" s="26">
        <v>48</v>
      </c>
    </row>
    <row r="31" spans="1:1" ht="15" customHeight="1" x14ac:dyDescent="0.25">
      <c r="A31" s="26">
        <v>25</v>
      </c>
    </row>
    <row r="32" spans="1:1" ht="15" customHeight="1" x14ac:dyDescent="0.25">
      <c r="A32" s="26">
        <v>51</v>
      </c>
    </row>
    <row r="33" spans="1:1" ht="15" customHeight="1" x14ac:dyDescent="0.25">
      <c r="A33" s="26">
        <v>45</v>
      </c>
    </row>
    <row r="34" spans="1:1" ht="15" customHeight="1" x14ac:dyDescent="0.25">
      <c r="A34" s="26">
        <v>23</v>
      </c>
    </row>
    <row r="35" spans="1:1" ht="15" customHeight="1" x14ac:dyDescent="0.25">
      <c r="A35" s="26">
        <v>53</v>
      </c>
    </row>
    <row r="36" spans="1:1" ht="15" customHeight="1" x14ac:dyDescent="0.25">
      <c r="A36" s="26">
        <v>41</v>
      </c>
    </row>
    <row r="37" spans="1:1" ht="15" customHeight="1" x14ac:dyDescent="0.25">
      <c r="A37" s="26">
        <v>36</v>
      </c>
    </row>
    <row r="38" spans="1:1" ht="15" customHeight="1" x14ac:dyDescent="0.25">
      <c r="A38" s="26">
        <v>-7</v>
      </c>
    </row>
    <row r="39" spans="1:1" ht="15" customHeight="1" x14ac:dyDescent="0.25">
      <c r="A39" s="26">
        <v>81</v>
      </c>
    </row>
    <row r="40" spans="1:1" ht="15" customHeight="1" x14ac:dyDescent="0.25">
      <c r="A40" s="26">
        <v>35</v>
      </c>
    </row>
    <row r="41" spans="1:1" ht="15" customHeight="1" x14ac:dyDescent="0.25">
      <c r="A41" s="26">
        <v>27</v>
      </c>
    </row>
    <row r="42" spans="1:1" ht="15" customHeight="1" x14ac:dyDescent="0.25">
      <c r="A42" s="26">
        <v>50</v>
      </c>
    </row>
    <row r="43" spans="1:1" ht="15" customHeight="1" x14ac:dyDescent="0.25">
      <c r="A43" s="26">
        <v>53</v>
      </c>
    </row>
    <row r="44" spans="1:1" ht="15" customHeight="1" x14ac:dyDescent="0.25">
      <c r="A44" s="26">
        <v>32</v>
      </c>
    </row>
    <row r="45" spans="1:1" ht="15" customHeight="1" x14ac:dyDescent="0.25">
      <c r="A45" s="26">
        <v>58</v>
      </c>
    </row>
    <row r="46" spans="1:1" ht="15" customHeight="1" x14ac:dyDescent="0.25">
      <c r="A46" s="26">
        <v>41</v>
      </c>
    </row>
    <row r="47" spans="1:1" ht="15" customHeight="1" x14ac:dyDescent="0.25">
      <c r="A47" s="26">
        <v>66</v>
      </c>
    </row>
    <row r="48" spans="1:1" ht="15" customHeight="1" x14ac:dyDescent="0.25">
      <c r="A48" s="26">
        <v>38</v>
      </c>
    </row>
    <row r="49" spans="1:1" ht="15" customHeight="1" x14ac:dyDescent="0.25">
      <c r="A49" s="26">
        <v>61</v>
      </c>
    </row>
    <row r="50" spans="1:1" ht="15" customHeight="1" x14ac:dyDescent="0.25">
      <c r="A50" s="26">
        <v>46</v>
      </c>
    </row>
    <row r="51" spans="1:1" ht="15" customHeight="1" x14ac:dyDescent="0.25">
      <c r="A51" s="26">
        <v>52</v>
      </c>
    </row>
    <row r="52" spans="1:1" ht="15" customHeight="1" x14ac:dyDescent="0.25">
      <c r="A52" s="26">
        <v>21</v>
      </c>
    </row>
    <row r="53" spans="1:1" ht="15" customHeight="1" x14ac:dyDescent="0.25">
      <c r="A53" s="26">
        <v>66</v>
      </c>
    </row>
    <row r="54" spans="1:1" ht="15" customHeight="1" x14ac:dyDescent="0.25">
      <c r="A54" s="26">
        <v>28</v>
      </c>
    </row>
    <row r="55" spans="1:1" ht="15" customHeight="1" x14ac:dyDescent="0.25">
      <c r="A55" s="26">
        <v>74</v>
      </c>
    </row>
    <row r="56" spans="1:1" ht="15" customHeight="1" x14ac:dyDescent="0.25">
      <c r="A56" s="26">
        <v>31</v>
      </c>
    </row>
    <row r="57" spans="1:1" ht="15" customHeight="1" x14ac:dyDescent="0.25">
      <c r="A57" s="26">
        <v>49</v>
      </c>
    </row>
    <row r="58" spans="1:1" ht="15" customHeight="1" x14ac:dyDescent="0.25">
      <c r="A58" s="26">
        <v>61</v>
      </c>
    </row>
    <row r="59" spans="1:1" ht="15" customHeight="1" x14ac:dyDescent="0.25">
      <c r="A59" s="26">
        <v>71</v>
      </c>
    </row>
    <row r="60" spans="1:1" ht="15" customHeight="1" x14ac:dyDescent="0.25">
      <c r="A60" s="26">
        <v>76</v>
      </c>
    </row>
    <row r="61" spans="1:1" ht="15" customHeight="1" x14ac:dyDescent="0.25">
      <c r="A61" s="26">
        <v>20</v>
      </c>
    </row>
    <row r="62" spans="1:1" ht="15" customHeight="1" x14ac:dyDescent="0.25">
      <c r="A62" s="26">
        <v>47</v>
      </c>
    </row>
    <row r="63" spans="1:1" ht="15" customHeight="1" x14ac:dyDescent="0.25">
      <c r="A63" s="26">
        <v>42</v>
      </c>
    </row>
    <row r="64" spans="1:1" ht="15" customHeight="1" x14ac:dyDescent="0.25">
      <c r="A64" s="26">
        <v>36</v>
      </c>
    </row>
    <row r="65" spans="1:1" ht="15" customHeight="1" x14ac:dyDescent="0.25">
      <c r="A65" s="26">
        <v>28</v>
      </c>
    </row>
    <row r="66" spans="1:1" ht="15" customHeight="1" x14ac:dyDescent="0.25">
      <c r="A66" s="26">
        <v>18</v>
      </c>
    </row>
    <row r="67" spans="1:1" ht="15" customHeight="1" x14ac:dyDescent="0.25">
      <c r="A67" s="26">
        <v>-7</v>
      </c>
    </row>
    <row r="68" spans="1:1" ht="15" customHeight="1" x14ac:dyDescent="0.25">
      <c r="A68" s="26">
        <v>65</v>
      </c>
    </row>
    <row r="69" spans="1:1" ht="15" customHeight="1" x14ac:dyDescent="0.25">
      <c r="A69" s="26">
        <v>29</v>
      </c>
    </row>
    <row r="70" spans="1:1" ht="15" customHeight="1" x14ac:dyDescent="0.25">
      <c r="A70" s="26">
        <v>62</v>
      </c>
    </row>
    <row r="71" spans="1:1" ht="15" customHeight="1" x14ac:dyDescent="0.25">
      <c r="A71" s="26">
        <v>50</v>
      </c>
    </row>
    <row r="72" spans="1:1" ht="15" customHeight="1" x14ac:dyDescent="0.25">
      <c r="A72" s="26">
        <v>54</v>
      </c>
    </row>
    <row r="73" spans="1:1" ht="15" customHeight="1" x14ac:dyDescent="0.25">
      <c r="A73" s="26">
        <v>45</v>
      </c>
    </row>
    <row r="74" spans="1:1" ht="15" customHeight="1" x14ac:dyDescent="0.25">
      <c r="A74" s="26">
        <v>45</v>
      </c>
    </row>
    <row r="75" spans="1:1" ht="15" customHeight="1" x14ac:dyDescent="0.25">
      <c r="A75" s="26">
        <v>29</v>
      </c>
    </row>
    <row r="76" spans="1:1" ht="15" customHeight="1" x14ac:dyDescent="0.25">
      <c r="A76" s="26">
        <v>43</v>
      </c>
    </row>
    <row r="77" spans="1:1" ht="15" customHeight="1" x14ac:dyDescent="0.25">
      <c r="A77" s="26">
        <v>48</v>
      </c>
    </row>
    <row r="78" spans="1:1" ht="15" customHeight="1" x14ac:dyDescent="0.25">
      <c r="A78" s="26">
        <v>57</v>
      </c>
    </row>
    <row r="79" spans="1:1" ht="15" customHeight="1" x14ac:dyDescent="0.25">
      <c r="A79" s="26">
        <v>44</v>
      </c>
    </row>
    <row r="80" spans="1:1" ht="15" customHeight="1" x14ac:dyDescent="0.25">
      <c r="A80" s="26">
        <v>34</v>
      </c>
    </row>
    <row r="81" spans="1:1" ht="15" customHeight="1" x14ac:dyDescent="0.25">
      <c r="A81" s="26">
        <v>29</v>
      </c>
    </row>
    <row r="82" spans="1:1" ht="15" customHeight="1" x14ac:dyDescent="0.25">
      <c r="A82" s="26">
        <v>51</v>
      </c>
    </row>
    <row r="83" spans="1:1" ht="15" customHeight="1" x14ac:dyDescent="0.25">
      <c r="A83" s="26">
        <v>48</v>
      </c>
    </row>
    <row r="84" spans="1:1" ht="15" customHeight="1" x14ac:dyDescent="0.25">
      <c r="A84" s="26">
        <v>53</v>
      </c>
    </row>
    <row r="85" spans="1:1" ht="15" customHeight="1" x14ac:dyDescent="0.25">
      <c r="A85" s="26">
        <v>51</v>
      </c>
    </row>
    <row r="86" spans="1:1" ht="15" customHeight="1" x14ac:dyDescent="0.25">
      <c r="A86" s="26">
        <v>56</v>
      </c>
    </row>
    <row r="87" spans="1:1" ht="15" customHeight="1" x14ac:dyDescent="0.25">
      <c r="A87" s="26">
        <v>55</v>
      </c>
    </row>
    <row r="88" spans="1:1" ht="15" customHeight="1" x14ac:dyDescent="0.25">
      <c r="A88" s="26">
        <v>60</v>
      </c>
    </row>
    <row r="89" spans="1:1" ht="15" customHeight="1" x14ac:dyDescent="0.25">
      <c r="A89" s="26">
        <v>-7</v>
      </c>
    </row>
    <row r="90" spans="1:1" ht="15" customHeight="1" x14ac:dyDescent="0.25">
      <c r="A90" s="26">
        <v>46</v>
      </c>
    </row>
    <row r="91" spans="1:1" ht="15" customHeight="1" x14ac:dyDescent="0.25">
      <c r="A91" s="26">
        <v>49</v>
      </c>
    </row>
    <row r="92" spans="1:1" ht="15" customHeight="1" x14ac:dyDescent="0.25">
      <c r="A92" s="26">
        <v>74</v>
      </c>
    </row>
    <row r="93" spans="1:1" ht="15" customHeight="1" x14ac:dyDescent="0.25">
      <c r="A93" s="26">
        <v>70</v>
      </c>
    </row>
    <row r="94" spans="1:1" ht="15" customHeight="1" x14ac:dyDescent="0.25">
      <c r="A94" s="26">
        <v>55</v>
      </c>
    </row>
    <row r="95" spans="1:1" ht="15" customHeight="1" x14ac:dyDescent="0.25">
      <c r="A95" s="26">
        <v>41</v>
      </c>
    </row>
    <row r="96" spans="1:1" ht="15" customHeight="1" x14ac:dyDescent="0.25">
      <c r="A96" s="26">
        <v>73</v>
      </c>
    </row>
    <row r="97" spans="1:1" ht="15" customHeight="1" x14ac:dyDescent="0.25">
      <c r="A97" s="26">
        <v>53</v>
      </c>
    </row>
    <row r="98" spans="1:1" ht="15" customHeight="1" x14ac:dyDescent="0.25">
      <c r="A98" s="26">
        <v>28</v>
      </c>
    </row>
    <row r="99" spans="1:1" ht="15" customHeight="1" x14ac:dyDescent="0.25">
      <c r="A99" s="26">
        <v>38</v>
      </c>
    </row>
    <row r="100" spans="1:1" ht="15" customHeight="1" x14ac:dyDescent="0.25">
      <c r="A100" s="26">
        <v>66</v>
      </c>
    </row>
    <row r="101" spans="1:1" ht="15" customHeight="1" x14ac:dyDescent="0.25">
      <c r="A101" s="26">
        <v>39</v>
      </c>
    </row>
    <row r="102" spans="1:1" s="2" customFormat="1" ht="15" customHeight="1" x14ac:dyDescent="0.25">
      <c r="A102" s="26"/>
    </row>
    <row r="103" spans="1:1" s="40" customFormat="1" ht="15" customHeight="1" x14ac:dyDescent="0.25">
      <c r="A103" s="78"/>
    </row>
    <row r="104" spans="1:1" s="2" customFormat="1" ht="15" customHeight="1" x14ac:dyDescent="0.25">
      <c r="A104" s="26"/>
    </row>
    <row r="105" spans="1:1" s="2" customFormat="1" ht="15" customHeight="1" x14ac:dyDescent="0.25">
      <c r="A105" s="26"/>
    </row>
    <row r="106" spans="1:1" s="2" customFormat="1" ht="15" customHeight="1" x14ac:dyDescent="0.25">
      <c r="A106" s="26"/>
    </row>
    <row r="107" spans="1:1" s="2" customFormat="1" ht="15" customHeight="1" x14ac:dyDescent="0.25">
      <c r="A107" s="26"/>
    </row>
    <row r="108" spans="1:1" s="2" customFormat="1" ht="15" customHeight="1" x14ac:dyDescent="0.25">
      <c r="A108" s="26"/>
    </row>
    <row r="109" spans="1:1" s="2" customFormat="1" ht="15" customHeight="1" x14ac:dyDescent="0.25">
      <c r="A109" s="26"/>
    </row>
    <row r="110" spans="1:1" s="2" customFormat="1" ht="15" customHeight="1" x14ac:dyDescent="0.25">
      <c r="A110" s="26"/>
    </row>
    <row r="111" spans="1:1" s="2" customFormat="1" ht="15" customHeight="1" x14ac:dyDescent="0.25">
      <c r="A111" s="82"/>
    </row>
    <row r="112" spans="1:1" s="2" customFormat="1" ht="15" customHeight="1" x14ac:dyDescent="0.25">
      <c r="A112" s="82"/>
    </row>
    <row r="113" spans="1:1" s="2" customFormat="1" ht="15" customHeight="1" x14ac:dyDescent="0.25">
      <c r="A113" s="82"/>
    </row>
    <row r="114" spans="1:1" s="13" customFormat="1" ht="15" customHeight="1" x14ac:dyDescent="0.25">
      <c r="A114" s="82"/>
    </row>
    <row r="115" spans="1:1" s="13" customFormat="1" ht="15" customHeight="1" x14ac:dyDescent="0.25">
      <c r="A115" s="82"/>
    </row>
    <row r="116" spans="1:1" s="13" customFormat="1" ht="15" customHeight="1" x14ac:dyDescent="0.25">
      <c r="A116" s="82"/>
    </row>
    <row r="117" spans="1:1" s="13" customFormat="1" ht="15" customHeight="1" x14ac:dyDescent="0.25">
      <c r="A117" s="82"/>
    </row>
    <row r="118" spans="1:1" ht="15" customHeight="1" x14ac:dyDescent="0.25">
      <c r="A118" s="82"/>
    </row>
    <row r="119" spans="1:1" ht="15" customHeight="1" x14ac:dyDescent="0.25">
      <c r="A119" s="82"/>
    </row>
    <row r="120" spans="1:1" ht="15" customHeight="1" x14ac:dyDescent="0.25">
      <c r="A120" s="82"/>
    </row>
    <row r="121" spans="1:1" ht="15" customHeight="1" x14ac:dyDescent="0.25">
      <c r="A121" s="82"/>
    </row>
    <row r="122" spans="1:1" ht="15" customHeight="1" x14ac:dyDescent="0.25">
      <c r="A122" s="83"/>
    </row>
    <row r="123" spans="1:1" ht="15" customHeight="1" x14ac:dyDescent="0.25">
      <c r="A123" s="83"/>
    </row>
    <row r="124" spans="1:1" ht="15" customHeight="1" x14ac:dyDescent="0.25">
      <c r="A124" s="82"/>
    </row>
    <row r="125" spans="1:1" ht="15" customHeight="1" x14ac:dyDescent="0.25">
      <c r="A125" s="82"/>
    </row>
    <row r="126" spans="1:1" ht="15" customHeight="1" x14ac:dyDescent="0.25">
      <c r="A126" s="82"/>
    </row>
    <row r="127" spans="1:1" ht="15" customHeight="1" x14ac:dyDescent="0.25">
      <c r="A127" s="82"/>
    </row>
    <row r="128" spans="1:1" ht="15" customHeight="1" x14ac:dyDescent="0.25">
      <c r="A128" s="82"/>
    </row>
    <row r="129" spans="1:1" ht="15" customHeight="1" x14ac:dyDescent="0.25">
      <c r="A129" s="82"/>
    </row>
    <row r="130" spans="1:1" ht="15" customHeight="1" x14ac:dyDescent="0.25">
      <c r="A130" s="82"/>
    </row>
    <row r="131" spans="1:1" ht="15" customHeight="1" x14ac:dyDescent="0.25">
      <c r="A131" s="82"/>
    </row>
    <row r="132" spans="1:1" ht="15" customHeight="1" x14ac:dyDescent="0.25">
      <c r="A132" s="82"/>
    </row>
    <row r="133" spans="1:1" ht="15" customHeight="1" x14ac:dyDescent="0.25">
      <c r="A133" s="82"/>
    </row>
    <row r="134" spans="1:1" ht="15" customHeight="1" x14ac:dyDescent="0.25">
      <c r="A134" s="82"/>
    </row>
    <row r="135" spans="1:1" ht="15" customHeight="1" x14ac:dyDescent="0.25">
      <c r="A135" s="82"/>
    </row>
    <row r="136" spans="1:1" ht="15" customHeight="1" x14ac:dyDescent="0.25">
      <c r="A136" s="82"/>
    </row>
    <row r="137" spans="1:1" ht="15" customHeight="1" x14ac:dyDescent="0.25">
      <c r="A137" s="82"/>
    </row>
    <row r="138" spans="1:1" ht="15" customHeight="1" x14ac:dyDescent="0.25">
      <c r="A138" s="82"/>
    </row>
    <row r="139" spans="1:1" ht="15" customHeight="1" x14ac:dyDescent="0.25">
      <c r="A139" s="82"/>
    </row>
    <row r="140" spans="1:1" ht="15" customHeight="1" x14ac:dyDescent="0.25">
      <c r="A140" s="82"/>
    </row>
    <row r="141" spans="1:1" ht="15" customHeight="1" x14ac:dyDescent="0.25">
      <c r="A141" s="82"/>
    </row>
    <row r="142" spans="1:1" ht="15" customHeight="1" x14ac:dyDescent="0.25">
      <c r="A142" s="82"/>
    </row>
    <row r="143" spans="1:1" ht="15" customHeight="1" x14ac:dyDescent="0.25">
      <c r="A143" s="82"/>
    </row>
    <row r="144" spans="1:1" ht="15" customHeight="1" x14ac:dyDescent="0.25">
      <c r="A144" s="83"/>
    </row>
    <row r="145" spans="1:1" ht="15" customHeight="1" x14ac:dyDescent="0.25">
      <c r="A145" s="83"/>
    </row>
    <row r="146" spans="1:1" ht="15" customHeight="1" x14ac:dyDescent="0.25">
      <c r="A146" s="83"/>
    </row>
    <row r="147" spans="1:1" ht="15" customHeight="1" x14ac:dyDescent="0.25">
      <c r="A147" s="83"/>
    </row>
    <row r="148" spans="1:1" ht="15" customHeight="1" x14ac:dyDescent="0.25">
      <c r="A148" s="83"/>
    </row>
    <row r="149" spans="1:1" ht="15" customHeight="1" x14ac:dyDescent="0.25">
      <c r="A149" s="83"/>
    </row>
    <row r="150" spans="1:1" ht="15" customHeight="1" x14ac:dyDescent="0.25">
      <c r="A150" s="83"/>
    </row>
    <row r="151" spans="1:1" ht="15" customHeight="1" x14ac:dyDescent="0.25">
      <c r="A151" s="83"/>
    </row>
    <row r="152" spans="1:1" ht="15" customHeight="1" x14ac:dyDescent="0.25">
      <c r="A152" s="83"/>
    </row>
    <row r="153" spans="1:1" ht="15" customHeight="1" x14ac:dyDescent="0.25">
      <c r="A153" s="83"/>
    </row>
    <row r="154" spans="1:1" ht="15" customHeight="1" x14ac:dyDescent="0.25">
      <c r="A154" s="83"/>
    </row>
    <row r="155" spans="1:1" ht="15" customHeight="1" x14ac:dyDescent="0.25">
      <c r="A155" s="83"/>
    </row>
    <row r="156" spans="1:1" ht="15" customHeight="1" x14ac:dyDescent="0.25">
      <c r="A156" s="83"/>
    </row>
    <row r="157" spans="1:1" ht="15" customHeight="1" x14ac:dyDescent="0.25">
      <c r="A157" s="83"/>
    </row>
    <row r="158" spans="1:1" ht="15" customHeight="1" x14ac:dyDescent="0.25">
      <c r="A158" s="83"/>
    </row>
    <row r="159" spans="1:1" ht="15" customHeight="1" x14ac:dyDescent="0.25">
      <c r="A159" s="83"/>
    </row>
    <row r="160" spans="1:1" ht="15" customHeight="1" x14ac:dyDescent="0.25">
      <c r="A160" s="83"/>
    </row>
    <row r="161" spans="1:1" ht="15" customHeight="1" x14ac:dyDescent="0.25">
      <c r="A161" s="83"/>
    </row>
    <row r="162" spans="1:1" ht="15" customHeight="1" x14ac:dyDescent="0.25">
      <c r="A162" s="83"/>
    </row>
    <row r="163" spans="1:1" ht="15" customHeight="1" x14ac:dyDescent="0.25">
      <c r="A163" s="83"/>
    </row>
    <row r="164" spans="1:1" ht="15" customHeight="1" x14ac:dyDescent="0.25">
      <c r="A164" s="83"/>
    </row>
    <row r="165" spans="1:1" ht="15" customHeight="1" x14ac:dyDescent="0.25">
      <c r="A165" s="83"/>
    </row>
    <row r="166" spans="1:1" ht="15" customHeight="1" x14ac:dyDescent="0.25">
      <c r="A166" s="83"/>
    </row>
    <row r="167" spans="1:1" ht="15" customHeight="1" x14ac:dyDescent="0.25">
      <c r="A167" s="83"/>
    </row>
    <row r="168" spans="1:1" ht="15" customHeight="1" x14ac:dyDescent="0.25">
      <c r="A168" s="83"/>
    </row>
    <row r="169" spans="1:1" ht="15" customHeight="1" x14ac:dyDescent="0.25">
      <c r="A169" s="83"/>
    </row>
    <row r="170" spans="1:1" ht="15" customHeight="1" x14ac:dyDescent="0.25">
      <c r="A170" s="83"/>
    </row>
    <row r="171" spans="1:1" ht="15" customHeight="1" x14ac:dyDescent="0.25">
      <c r="A171" s="83"/>
    </row>
    <row r="172" spans="1:1" ht="15" customHeight="1" x14ac:dyDescent="0.25">
      <c r="A172" s="83"/>
    </row>
    <row r="173" spans="1:1" ht="15" customHeight="1" x14ac:dyDescent="0.25">
      <c r="A173" s="8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D3E3-DA30-4934-83EE-963F5486FBD2}">
  <dimension ref="A1:C173"/>
  <sheetViews>
    <sheetView workbookViewId="0"/>
  </sheetViews>
  <sheetFormatPr defaultRowHeight="15" customHeight="1" x14ac:dyDescent="0.25"/>
  <cols>
    <col min="1" max="1" width="15.140625" style="4" bestFit="1" customWidth="1"/>
    <col min="2" max="2" width="1.7109375" style="24" customWidth="1"/>
    <col min="3" max="3" width="10.7109375" style="24" customWidth="1"/>
    <col min="4" max="4" width="1.7109375" style="4" customWidth="1"/>
    <col min="5" max="16" width="9.140625" style="4"/>
    <col min="17" max="38" width="10.7109375" style="4" customWidth="1"/>
    <col min="39" max="16384" width="9.140625" style="4"/>
  </cols>
  <sheetData>
    <row r="1" spans="1:3" s="22" customFormat="1" ht="24.95" customHeight="1" x14ac:dyDescent="0.25">
      <c r="A1" s="61" t="s">
        <v>94</v>
      </c>
      <c r="B1" s="60" t="s">
        <v>31</v>
      </c>
      <c r="C1" s="60" t="s">
        <v>3</v>
      </c>
    </row>
    <row r="2" spans="1:3" ht="20.100000000000001" customHeight="1" x14ac:dyDescent="0.25">
      <c r="C2" s="26">
        <v>-7</v>
      </c>
    </row>
    <row r="3" spans="1:3" ht="20.100000000000001" customHeight="1" x14ac:dyDescent="0.25">
      <c r="C3" s="26">
        <v>-7</v>
      </c>
    </row>
    <row r="4" spans="1:3" ht="20.100000000000001" customHeight="1" x14ac:dyDescent="0.25">
      <c r="C4" s="26">
        <v>-7</v>
      </c>
    </row>
    <row r="5" spans="1:3" ht="20.100000000000001" customHeight="1" x14ac:dyDescent="0.25">
      <c r="C5" s="26">
        <v>18</v>
      </c>
    </row>
    <row r="6" spans="1:3" ht="20.100000000000001" customHeight="1" x14ac:dyDescent="0.25">
      <c r="C6" s="26">
        <v>20</v>
      </c>
    </row>
    <row r="7" spans="1:3" ht="20.100000000000001" customHeight="1" x14ac:dyDescent="0.25">
      <c r="C7" s="26">
        <v>21</v>
      </c>
    </row>
    <row r="8" spans="1:3" ht="20.100000000000001" customHeight="1" x14ac:dyDescent="0.25">
      <c r="C8" s="26">
        <v>23</v>
      </c>
    </row>
    <row r="9" spans="1:3" ht="20.100000000000001" customHeight="1" x14ac:dyDescent="0.25">
      <c r="C9" s="26">
        <v>25</v>
      </c>
    </row>
    <row r="10" spans="1:3" ht="20.100000000000001" customHeight="1" x14ac:dyDescent="0.25">
      <c r="C10" s="26">
        <v>27</v>
      </c>
    </row>
    <row r="11" spans="1:3" ht="20.100000000000001" customHeight="1" x14ac:dyDescent="0.25">
      <c r="C11" s="26">
        <v>27</v>
      </c>
    </row>
    <row r="12" spans="1:3" ht="20.100000000000001" customHeight="1" x14ac:dyDescent="0.25">
      <c r="C12" s="26">
        <v>28</v>
      </c>
    </row>
    <row r="13" spans="1:3" ht="15" customHeight="1" x14ac:dyDescent="0.25">
      <c r="C13" s="26">
        <v>28</v>
      </c>
    </row>
    <row r="14" spans="1:3" ht="15" customHeight="1" x14ac:dyDescent="0.25">
      <c r="C14" s="26">
        <v>28</v>
      </c>
    </row>
    <row r="15" spans="1:3" ht="15" customHeight="1" x14ac:dyDescent="0.25">
      <c r="C15" s="26">
        <v>28</v>
      </c>
    </row>
    <row r="16" spans="1:3" ht="15" customHeight="1" x14ac:dyDescent="0.25">
      <c r="C16" s="26">
        <v>29</v>
      </c>
    </row>
    <row r="17" spans="3:3" ht="15" customHeight="1" x14ac:dyDescent="0.25">
      <c r="C17" s="26">
        <v>29</v>
      </c>
    </row>
    <row r="18" spans="3:3" ht="15" customHeight="1" x14ac:dyDescent="0.25">
      <c r="C18" s="26">
        <v>29</v>
      </c>
    </row>
    <row r="19" spans="3:3" ht="15" customHeight="1" x14ac:dyDescent="0.25">
      <c r="C19" s="26">
        <v>29</v>
      </c>
    </row>
    <row r="20" spans="3:3" ht="15" customHeight="1" x14ac:dyDescent="0.25">
      <c r="C20" s="26">
        <v>31</v>
      </c>
    </row>
    <row r="21" spans="3:3" ht="15" customHeight="1" x14ac:dyDescent="0.25">
      <c r="C21" s="26">
        <v>32</v>
      </c>
    </row>
    <row r="22" spans="3:3" ht="15" customHeight="1" x14ac:dyDescent="0.25">
      <c r="C22" s="26">
        <v>34</v>
      </c>
    </row>
    <row r="23" spans="3:3" ht="15" customHeight="1" x14ac:dyDescent="0.25">
      <c r="C23" s="26">
        <v>35</v>
      </c>
    </row>
    <row r="24" spans="3:3" ht="15" customHeight="1" x14ac:dyDescent="0.25">
      <c r="C24" s="26">
        <v>36</v>
      </c>
    </row>
    <row r="25" spans="3:3" ht="15" customHeight="1" x14ac:dyDescent="0.25">
      <c r="C25" s="26">
        <v>36</v>
      </c>
    </row>
    <row r="26" spans="3:3" ht="15" customHeight="1" x14ac:dyDescent="0.25">
      <c r="C26" s="26">
        <v>38</v>
      </c>
    </row>
    <row r="27" spans="3:3" ht="15" customHeight="1" x14ac:dyDescent="0.25">
      <c r="C27" s="26">
        <v>38</v>
      </c>
    </row>
    <row r="28" spans="3:3" ht="15" customHeight="1" x14ac:dyDescent="0.25">
      <c r="C28" s="26">
        <v>39</v>
      </c>
    </row>
    <row r="29" spans="3:3" ht="15" customHeight="1" x14ac:dyDescent="0.25">
      <c r="C29" s="26">
        <v>39</v>
      </c>
    </row>
    <row r="30" spans="3:3" ht="15" customHeight="1" x14ac:dyDescent="0.25">
      <c r="C30" s="26">
        <v>40</v>
      </c>
    </row>
    <row r="31" spans="3:3" ht="15" customHeight="1" x14ac:dyDescent="0.25">
      <c r="C31" s="26">
        <v>41</v>
      </c>
    </row>
    <row r="32" spans="3:3" ht="15" customHeight="1" x14ac:dyDescent="0.25">
      <c r="C32" s="26">
        <v>41</v>
      </c>
    </row>
    <row r="33" spans="3:3" ht="15" customHeight="1" x14ac:dyDescent="0.25">
      <c r="C33" s="26">
        <v>41</v>
      </c>
    </row>
    <row r="34" spans="3:3" ht="15" customHeight="1" x14ac:dyDescent="0.25">
      <c r="C34" s="26">
        <v>41</v>
      </c>
    </row>
    <row r="35" spans="3:3" ht="15" customHeight="1" x14ac:dyDescent="0.25">
      <c r="C35" s="26">
        <v>42</v>
      </c>
    </row>
    <row r="36" spans="3:3" ht="15" customHeight="1" x14ac:dyDescent="0.25">
      <c r="C36" s="26">
        <v>42</v>
      </c>
    </row>
    <row r="37" spans="3:3" ht="15" customHeight="1" x14ac:dyDescent="0.25">
      <c r="C37" s="26">
        <v>43</v>
      </c>
    </row>
    <row r="38" spans="3:3" ht="15" customHeight="1" x14ac:dyDescent="0.25">
      <c r="C38" s="26">
        <v>44</v>
      </c>
    </row>
    <row r="39" spans="3:3" ht="15" customHeight="1" x14ac:dyDescent="0.25">
      <c r="C39" s="26">
        <v>44</v>
      </c>
    </row>
    <row r="40" spans="3:3" ht="15" customHeight="1" x14ac:dyDescent="0.25">
      <c r="C40" s="26">
        <v>45</v>
      </c>
    </row>
    <row r="41" spans="3:3" ht="15" customHeight="1" x14ac:dyDescent="0.25">
      <c r="C41" s="26">
        <v>45</v>
      </c>
    </row>
    <row r="42" spans="3:3" ht="15" customHeight="1" x14ac:dyDescent="0.25">
      <c r="C42" s="26">
        <v>45</v>
      </c>
    </row>
    <row r="43" spans="3:3" ht="15" customHeight="1" x14ac:dyDescent="0.25">
      <c r="C43" s="26">
        <v>45</v>
      </c>
    </row>
    <row r="44" spans="3:3" ht="15" customHeight="1" x14ac:dyDescent="0.25">
      <c r="C44" s="26">
        <v>45</v>
      </c>
    </row>
    <row r="45" spans="3:3" ht="15" customHeight="1" x14ac:dyDescent="0.25">
      <c r="C45" s="26">
        <v>45</v>
      </c>
    </row>
    <row r="46" spans="3:3" ht="15" customHeight="1" x14ac:dyDescent="0.25">
      <c r="C46" s="26">
        <v>46</v>
      </c>
    </row>
    <row r="47" spans="3:3" ht="15" customHeight="1" x14ac:dyDescent="0.25">
      <c r="C47" s="26">
        <v>46</v>
      </c>
    </row>
    <row r="48" spans="3:3" ht="15" customHeight="1" x14ac:dyDescent="0.25">
      <c r="C48" s="26">
        <v>46</v>
      </c>
    </row>
    <row r="49" spans="3:3" ht="15" customHeight="1" x14ac:dyDescent="0.25">
      <c r="C49" s="26">
        <v>46</v>
      </c>
    </row>
    <row r="50" spans="3:3" ht="15" customHeight="1" x14ac:dyDescent="0.25">
      <c r="C50" s="26">
        <v>47</v>
      </c>
    </row>
    <row r="51" spans="3:3" ht="15" customHeight="1" x14ac:dyDescent="0.25">
      <c r="C51" s="26">
        <v>47</v>
      </c>
    </row>
    <row r="52" spans="3:3" ht="15" customHeight="1" x14ac:dyDescent="0.25">
      <c r="C52" s="26">
        <v>48</v>
      </c>
    </row>
    <row r="53" spans="3:3" ht="15" customHeight="1" x14ac:dyDescent="0.25">
      <c r="C53" s="26">
        <v>48</v>
      </c>
    </row>
    <row r="54" spans="3:3" ht="15" customHeight="1" x14ac:dyDescent="0.25">
      <c r="C54" s="26">
        <v>48</v>
      </c>
    </row>
    <row r="55" spans="3:3" ht="15" customHeight="1" x14ac:dyDescent="0.25">
      <c r="C55" s="26">
        <v>49</v>
      </c>
    </row>
    <row r="56" spans="3:3" ht="15" customHeight="1" x14ac:dyDescent="0.25">
      <c r="C56" s="26">
        <v>49</v>
      </c>
    </row>
    <row r="57" spans="3:3" ht="15" customHeight="1" x14ac:dyDescent="0.25">
      <c r="C57" s="26">
        <v>50</v>
      </c>
    </row>
    <row r="58" spans="3:3" ht="15" customHeight="1" x14ac:dyDescent="0.25">
      <c r="C58" s="26">
        <v>50</v>
      </c>
    </row>
    <row r="59" spans="3:3" ht="15" customHeight="1" x14ac:dyDescent="0.25">
      <c r="C59" s="26">
        <v>51</v>
      </c>
    </row>
    <row r="60" spans="3:3" ht="15" customHeight="1" x14ac:dyDescent="0.25">
      <c r="C60" s="26">
        <v>51</v>
      </c>
    </row>
    <row r="61" spans="3:3" ht="15" customHeight="1" x14ac:dyDescent="0.25">
      <c r="C61" s="26">
        <v>51</v>
      </c>
    </row>
    <row r="62" spans="3:3" ht="15" customHeight="1" x14ac:dyDescent="0.25">
      <c r="C62" s="26">
        <v>52</v>
      </c>
    </row>
    <row r="63" spans="3:3" ht="15" customHeight="1" x14ac:dyDescent="0.25">
      <c r="C63" s="26">
        <v>53</v>
      </c>
    </row>
    <row r="64" spans="3:3" ht="15" customHeight="1" x14ac:dyDescent="0.25">
      <c r="C64" s="26">
        <v>53</v>
      </c>
    </row>
    <row r="65" spans="3:3" ht="15" customHeight="1" x14ac:dyDescent="0.25">
      <c r="C65" s="26">
        <v>53</v>
      </c>
    </row>
    <row r="66" spans="3:3" ht="15" customHeight="1" x14ac:dyDescent="0.25">
      <c r="C66" s="26">
        <v>53</v>
      </c>
    </row>
    <row r="67" spans="3:3" ht="15" customHeight="1" x14ac:dyDescent="0.25">
      <c r="C67" s="26">
        <v>54</v>
      </c>
    </row>
    <row r="68" spans="3:3" ht="15" customHeight="1" x14ac:dyDescent="0.25">
      <c r="C68" s="26">
        <v>55</v>
      </c>
    </row>
    <row r="69" spans="3:3" ht="15" customHeight="1" x14ac:dyDescent="0.25">
      <c r="C69" s="26">
        <v>55</v>
      </c>
    </row>
    <row r="70" spans="3:3" ht="15" customHeight="1" x14ac:dyDescent="0.25">
      <c r="C70" s="26">
        <v>56</v>
      </c>
    </row>
    <row r="71" spans="3:3" ht="15" customHeight="1" x14ac:dyDescent="0.25">
      <c r="C71" s="26">
        <v>57</v>
      </c>
    </row>
    <row r="72" spans="3:3" ht="15" customHeight="1" x14ac:dyDescent="0.25">
      <c r="C72" s="26">
        <v>58</v>
      </c>
    </row>
    <row r="73" spans="3:3" ht="15" customHeight="1" x14ac:dyDescent="0.25">
      <c r="C73" s="26">
        <v>59</v>
      </c>
    </row>
    <row r="74" spans="3:3" ht="15" customHeight="1" x14ac:dyDescent="0.25">
      <c r="C74" s="26">
        <v>60</v>
      </c>
    </row>
    <row r="75" spans="3:3" ht="15" customHeight="1" x14ac:dyDescent="0.25">
      <c r="C75" s="26">
        <v>61</v>
      </c>
    </row>
    <row r="76" spans="3:3" ht="15" customHeight="1" x14ac:dyDescent="0.25">
      <c r="C76" s="26">
        <v>61</v>
      </c>
    </row>
    <row r="77" spans="3:3" ht="15" customHeight="1" x14ac:dyDescent="0.25">
      <c r="C77" s="26">
        <v>61</v>
      </c>
    </row>
    <row r="78" spans="3:3" ht="15" customHeight="1" x14ac:dyDescent="0.25">
      <c r="C78" s="26">
        <v>62</v>
      </c>
    </row>
    <row r="79" spans="3:3" ht="15" customHeight="1" x14ac:dyDescent="0.25">
      <c r="C79" s="26">
        <v>64</v>
      </c>
    </row>
    <row r="80" spans="3:3" ht="15" customHeight="1" x14ac:dyDescent="0.25">
      <c r="C80" s="26">
        <v>64</v>
      </c>
    </row>
    <row r="81" spans="3:3" ht="15" customHeight="1" x14ac:dyDescent="0.25">
      <c r="C81" s="26">
        <v>65</v>
      </c>
    </row>
    <row r="82" spans="3:3" ht="15" customHeight="1" x14ac:dyDescent="0.25">
      <c r="C82" s="26">
        <v>66</v>
      </c>
    </row>
    <row r="83" spans="3:3" ht="15" customHeight="1" x14ac:dyDescent="0.25">
      <c r="C83" s="26">
        <v>66</v>
      </c>
    </row>
    <row r="84" spans="3:3" ht="15" customHeight="1" x14ac:dyDescent="0.25">
      <c r="C84" s="26">
        <v>66</v>
      </c>
    </row>
    <row r="85" spans="3:3" ht="15" customHeight="1" x14ac:dyDescent="0.25">
      <c r="C85" s="26">
        <v>68</v>
      </c>
    </row>
    <row r="86" spans="3:3" ht="15" customHeight="1" x14ac:dyDescent="0.25">
      <c r="C86" s="26">
        <v>69</v>
      </c>
    </row>
    <row r="87" spans="3:3" ht="15" customHeight="1" x14ac:dyDescent="0.25">
      <c r="C87" s="26">
        <v>70</v>
      </c>
    </row>
    <row r="88" spans="3:3" ht="15" customHeight="1" x14ac:dyDescent="0.25">
      <c r="C88" s="26">
        <v>71</v>
      </c>
    </row>
    <row r="89" spans="3:3" ht="15" customHeight="1" x14ac:dyDescent="0.25">
      <c r="C89" s="26">
        <v>72</v>
      </c>
    </row>
    <row r="90" spans="3:3" ht="15" customHeight="1" x14ac:dyDescent="0.25">
      <c r="C90" s="26">
        <v>73</v>
      </c>
    </row>
    <row r="91" spans="3:3" ht="15" customHeight="1" x14ac:dyDescent="0.25">
      <c r="C91" s="26">
        <v>74</v>
      </c>
    </row>
    <row r="92" spans="3:3" ht="15" customHeight="1" x14ac:dyDescent="0.25">
      <c r="C92" s="26">
        <v>74</v>
      </c>
    </row>
    <row r="93" spans="3:3" ht="15" customHeight="1" x14ac:dyDescent="0.25">
      <c r="C93" s="26">
        <v>76</v>
      </c>
    </row>
    <row r="94" spans="3:3" ht="15" customHeight="1" x14ac:dyDescent="0.25">
      <c r="C94" s="26">
        <v>78</v>
      </c>
    </row>
    <row r="95" spans="3:3" ht="15" customHeight="1" x14ac:dyDescent="0.25">
      <c r="C95" s="26">
        <v>81</v>
      </c>
    </row>
    <row r="96" spans="3:3" ht="15" customHeight="1" x14ac:dyDescent="0.25">
      <c r="C96" s="26">
        <v>81</v>
      </c>
    </row>
    <row r="97" spans="2:3" ht="15" customHeight="1" x14ac:dyDescent="0.25">
      <c r="C97" s="26">
        <v>82</v>
      </c>
    </row>
    <row r="98" spans="2:3" ht="15" customHeight="1" x14ac:dyDescent="0.25">
      <c r="C98" s="26">
        <v>84</v>
      </c>
    </row>
    <row r="99" spans="2:3" ht="15" customHeight="1" x14ac:dyDescent="0.25">
      <c r="C99" s="26">
        <v>89</v>
      </c>
    </row>
    <row r="100" spans="2:3" ht="15" customHeight="1" x14ac:dyDescent="0.25">
      <c r="C100" s="26">
        <v>95</v>
      </c>
    </row>
    <row r="101" spans="2:3" ht="15" customHeight="1" x14ac:dyDescent="0.25">
      <c r="C101" s="26">
        <v>478</v>
      </c>
    </row>
    <row r="102" spans="2:3" s="2" customFormat="1" ht="15" customHeight="1" x14ac:dyDescent="0.25">
      <c r="B102" s="26"/>
      <c r="C102" s="84"/>
    </row>
    <row r="103" spans="2:3" s="2" customFormat="1" ht="15" customHeight="1" x14ac:dyDescent="0.25">
      <c r="B103" s="26"/>
      <c r="C103" s="26"/>
    </row>
    <row r="104" spans="2:3" s="2" customFormat="1" ht="15" customHeight="1" x14ac:dyDescent="0.25">
      <c r="B104" s="26"/>
      <c r="C104" s="26"/>
    </row>
    <row r="105" spans="2:3" s="2" customFormat="1" ht="15" customHeight="1" x14ac:dyDescent="0.25">
      <c r="B105" s="26"/>
      <c r="C105" s="26"/>
    </row>
    <row r="106" spans="2:3" s="2" customFormat="1" ht="15" customHeight="1" x14ac:dyDescent="0.25">
      <c r="B106" s="26"/>
      <c r="C106" s="26"/>
    </row>
    <row r="107" spans="2:3" s="2" customFormat="1" ht="15" customHeight="1" x14ac:dyDescent="0.25">
      <c r="B107" s="26"/>
      <c r="C107" s="26"/>
    </row>
    <row r="108" spans="2:3" s="2" customFormat="1" ht="15" customHeight="1" x14ac:dyDescent="0.25">
      <c r="B108" s="26"/>
      <c r="C108" s="26"/>
    </row>
    <row r="109" spans="2:3" s="2" customFormat="1" ht="15" customHeight="1" x14ac:dyDescent="0.25">
      <c r="B109" s="26"/>
      <c r="C109" s="26"/>
    </row>
    <row r="110" spans="2:3" s="2" customFormat="1" ht="15" customHeight="1" x14ac:dyDescent="0.25">
      <c r="B110" s="26"/>
      <c r="C110" s="26"/>
    </row>
    <row r="111" spans="2:3" s="2" customFormat="1" ht="15" customHeight="1" x14ac:dyDescent="0.25">
      <c r="B111" s="26"/>
      <c r="C111" s="82"/>
    </row>
    <row r="112" spans="2:3" s="2" customFormat="1" ht="15" customHeight="1" x14ac:dyDescent="0.25">
      <c r="B112" s="26"/>
      <c r="C112" s="82"/>
    </row>
    <row r="113" spans="2:3" s="2" customFormat="1" ht="15" customHeight="1" x14ac:dyDescent="0.25">
      <c r="B113" s="26"/>
      <c r="C113" s="82"/>
    </row>
    <row r="114" spans="2:3" s="13" customFormat="1" ht="15" customHeight="1" x14ac:dyDescent="0.25">
      <c r="B114" s="24"/>
      <c r="C114" s="82"/>
    </row>
    <row r="115" spans="2:3" s="13" customFormat="1" ht="15" customHeight="1" x14ac:dyDescent="0.25">
      <c r="B115" s="24"/>
      <c r="C115" s="82"/>
    </row>
    <row r="116" spans="2:3" s="13" customFormat="1" ht="15" customHeight="1" x14ac:dyDescent="0.25">
      <c r="B116" s="24"/>
      <c r="C116" s="82"/>
    </row>
    <row r="117" spans="2:3" s="13" customFormat="1" ht="15" customHeight="1" x14ac:dyDescent="0.25">
      <c r="B117" s="24"/>
      <c r="C117" s="82"/>
    </row>
    <row r="118" spans="2:3" ht="15" customHeight="1" x14ac:dyDescent="0.25">
      <c r="C118" s="82"/>
    </row>
    <row r="119" spans="2:3" ht="15" customHeight="1" x14ac:dyDescent="0.25">
      <c r="C119" s="82"/>
    </row>
    <row r="120" spans="2:3" ht="15" customHeight="1" x14ac:dyDescent="0.25">
      <c r="C120" s="82"/>
    </row>
    <row r="121" spans="2:3" ht="15" customHeight="1" x14ac:dyDescent="0.25">
      <c r="C121" s="82"/>
    </row>
    <row r="122" spans="2:3" ht="15" customHeight="1" x14ac:dyDescent="0.25">
      <c r="C122" s="83"/>
    </row>
    <row r="123" spans="2:3" ht="15" customHeight="1" x14ac:dyDescent="0.25">
      <c r="C123" s="83"/>
    </row>
    <row r="124" spans="2:3" ht="15" customHeight="1" x14ac:dyDescent="0.25">
      <c r="C124" s="82"/>
    </row>
    <row r="125" spans="2:3" ht="15" customHeight="1" x14ac:dyDescent="0.25">
      <c r="C125" s="82"/>
    </row>
    <row r="126" spans="2:3" ht="15" customHeight="1" x14ac:dyDescent="0.25">
      <c r="C126" s="82"/>
    </row>
    <row r="127" spans="2:3" ht="15" customHeight="1" x14ac:dyDescent="0.25">
      <c r="C127" s="82"/>
    </row>
    <row r="128" spans="2:3" ht="15" customHeight="1" x14ac:dyDescent="0.25">
      <c r="C128" s="82"/>
    </row>
    <row r="129" spans="3:3" ht="15" customHeight="1" x14ac:dyDescent="0.25">
      <c r="C129" s="82"/>
    </row>
    <row r="130" spans="3:3" ht="15" customHeight="1" x14ac:dyDescent="0.25">
      <c r="C130" s="82"/>
    </row>
    <row r="131" spans="3:3" ht="15" customHeight="1" x14ac:dyDescent="0.25">
      <c r="C131" s="82"/>
    </row>
    <row r="132" spans="3:3" ht="15" customHeight="1" x14ac:dyDescent="0.25">
      <c r="C132" s="82"/>
    </row>
    <row r="133" spans="3:3" ht="15" customHeight="1" x14ac:dyDescent="0.25">
      <c r="C133" s="82"/>
    </row>
    <row r="134" spans="3:3" ht="15" customHeight="1" x14ac:dyDescent="0.25">
      <c r="C134" s="82"/>
    </row>
    <row r="135" spans="3:3" ht="15" customHeight="1" x14ac:dyDescent="0.25">
      <c r="C135" s="82"/>
    </row>
    <row r="136" spans="3:3" ht="15" customHeight="1" x14ac:dyDescent="0.25">
      <c r="C136" s="82"/>
    </row>
    <row r="137" spans="3:3" ht="15" customHeight="1" x14ac:dyDescent="0.25">
      <c r="C137" s="82"/>
    </row>
    <row r="138" spans="3:3" ht="15" customHeight="1" x14ac:dyDescent="0.25">
      <c r="C138" s="82"/>
    </row>
    <row r="139" spans="3:3" ht="15" customHeight="1" x14ac:dyDescent="0.25">
      <c r="C139" s="82"/>
    </row>
    <row r="140" spans="3:3" ht="15" customHeight="1" x14ac:dyDescent="0.25">
      <c r="C140" s="82"/>
    </row>
    <row r="141" spans="3:3" ht="15" customHeight="1" x14ac:dyDescent="0.25">
      <c r="C141" s="82"/>
    </row>
    <row r="142" spans="3:3" ht="15" customHeight="1" x14ac:dyDescent="0.25">
      <c r="C142" s="82"/>
    </row>
    <row r="143" spans="3:3" ht="15" customHeight="1" x14ac:dyDescent="0.25">
      <c r="C143" s="82"/>
    </row>
    <row r="144" spans="3:3" ht="15" customHeight="1" x14ac:dyDescent="0.25">
      <c r="C144" s="83"/>
    </row>
    <row r="145" spans="3:3" ht="15" customHeight="1" x14ac:dyDescent="0.25">
      <c r="C145" s="83"/>
    </row>
    <row r="146" spans="3:3" ht="15" customHeight="1" x14ac:dyDescent="0.25">
      <c r="C146" s="83"/>
    </row>
    <row r="147" spans="3:3" ht="15" customHeight="1" x14ac:dyDescent="0.25">
      <c r="C147" s="83"/>
    </row>
    <row r="148" spans="3:3" ht="15" customHeight="1" x14ac:dyDescent="0.25">
      <c r="C148" s="83"/>
    </row>
    <row r="149" spans="3:3" ht="15" customHeight="1" x14ac:dyDescent="0.25">
      <c r="C149" s="83"/>
    </row>
    <row r="150" spans="3:3" ht="15" customHeight="1" x14ac:dyDescent="0.25">
      <c r="C150" s="83"/>
    </row>
    <row r="151" spans="3:3" ht="15" customHeight="1" x14ac:dyDescent="0.25">
      <c r="C151" s="83"/>
    </row>
    <row r="152" spans="3:3" ht="15" customHeight="1" x14ac:dyDescent="0.25">
      <c r="C152" s="83"/>
    </row>
    <row r="153" spans="3:3" ht="15" customHeight="1" x14ac:dyDescent="0.25">
      <c r="C153" s="83"/>
    </row>
    <row r="154" spans="3:3" ht="15" customHeight="1" x14ac:dyDescent="0.25">
      <c r="C154" s="83"/>
    </row>
    <row r="155" spans="3:3" ht="15" customHeight="1" x14ac:dyDescent="0.25">
      <c r="C155" s="83"/>
    </row>
    <row r="156" spans="3:3" ht="15" customHeight="1" x14ac:dyDescent="0.25">
      <c r="C156" s="83"/>
    </row>
    <row r="157" spans="3:3" ht="15" customHeight="1" x14ac:dyDescent="0.25">
      <c r="C157" s="83"/>
    </row>
    <row r="158" spans="3:3" ht="15" customHeight="1" x14ac:dyDescent="0.25">
      <c r="C158" s="83"/>
    </row>
    <row r="159" spans="3:3" ht="15" customHeight="1" x14ac:dyDescent="0.25">
      <c r="C159" s="83"/>
    </row>
    <row r="160" spans="3:3" ht="15" customHeight="1" x14ac:dyDescent="0.25">
      <c r="C160" s="83"/>
    </row>
    <row r="161" spans="3:3" ht="15" customHeight="1" x14ac:dyDescent="0.25">
      <c r="C161" s="83"/>
    </row>
    <row r="162" spans="3:3" ht="15" customHeight="1" x14ac:dyDescent="0.25">
      <c r="C162" s="83"/>
    </row>
    <row r="163" spans="3:3" ht="15" customHeight="1" x14ac:dyDescent="0.25">
      <c r="C163" s="83"/>
    </row>
    <row r="164" spans="3:3" ht="15" customHeight="1" x14ac:dyDescent="0.25">
      <c r="C164" s="83"/>
    </row>
    <row r="165" spans="3:3" ht="15" customHeight="1" x14ac:dyDescent="0.25">
      <c r="C165" s="83"/>
    </row>
    <row r="166" spans="3:3" ht="15" customHeight="1" x14ac:dyDescent="0.25">
      <c r="C166" s="83"/>
    </row>
    <row r="167" spans="3:3" ht="15" customHeight="1" x14ac:dyDescent="0.25">
      <c r="C167" s="83"/>
    </row>
    <row r="168" spans="3:3" ht="15" customHeight="1" x14ac:dyDescent="0.25">
      <c r="C168" s="83"/>
    </row>
    <row r="169" spans="3:3" ht="15" customHeight="1" x14ac:dyDescent="0.25">
      <c r="C169" s="83"/>
    </row>
    <row r="170" spans="3:3" ht="15" customHeight="1" x14ac:dyDescent="0.25">
      <c r="C170" s="83"/>
    </row>
    <row r="171" spans="3:3" ht="15" customHeight="1" x14ac:dyDescent="0.25">
      <c r="C171" s="83"/>
    </row>
    <row r="172" spans="3:3" ht="15" customHeight="1" x14ac:dyDescent="0.25">
      <c r="C172" s="83"/>
    </row>
    <row r="173" spans="3:3" ht="15" customHeight="1" x14ac:dyDescent="0.25">
      <c r="C173" s="83"/>
    </row>
  </sheetData>
  <sortState xmlns:xlrd2="http://schemas.microsoft.com/office/spreadsheetml/2017/richdata2" ref="C2:C101">
    <sortCondition ref="C2:C10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FC9F-6C42-4E3B-8E21-4C0052ADF37A}">
  <dimension ref="A1:E173"/>
  <sheetViews>
    <sheetView workbookViewId="0"/>
  </sheetViews>
  <sheetFormatPr defaultRowHeight="15" customHeight="1" x14ac:dyDescent="0.25"/>
  <cols>
    <col min="1" max="1" width="15.28515625" style="4" bestFit="1" customWidth="1"/>
    <col min="2" max="2" width="1.7109375" style="4" customWidth="1"/>
    <col min="3" max="3" width="10.7109375" style="24" customWidth="1"/>
    <col min="4" max="4" width="1.7109375" style="4" customWidth="1"/>
    <col min="5" max="5" width="87.42578125" style="4" bestFit="1" customWidth="1"/>
    <col min="6" max="16" width="9.140625" style="4"/>
    <col min="17" max="38" width="10.7109375" style="4" customWidth="1"/>
    <col min="39" max="16384" width="9.140625" style="4"/>
  </cols>
  <sheetData>
    <row r="1" spans="1:5" s="22" customFormat="1" ht="24.95" customHeight="1" x14ac:dyDescent="0.25">
      <c r="A1" s="61" t="s">
        <v>95</v>
      </c>
      <c r="B1" s="61" t="s">
        <v>31</v>
      </c>
      <c r="C1" s="60" t="s">
        <v>3</v>
      </c>
    </row>
    <row r="2" spans="1:5" s="85" customFormat="1" ht="20.100000000000001" customHeight="1" x14ac:dyDescent="0.25">
      <c r="C2" s="80">
        <v>-7</v>
      </c>
      <c r="D2" s="1"/>
      <c r="E2" s="1" t="s">
        <v>93</v>
      </c>
    </row>
    <row r="3" spans="1:5" s="85" customFormat="1" ht="20.100000000000001" customHeight="1" x14ac:dyDescent="0.25">
      <c r="C3" s="80">
        <v>-7</v>
      </c>
      <c r="D3" s="1"/>
      <c r="E3" s="1" t="s">
        <v>28</v>
      </c>
    </row>
    <row r="4" spans="1:5" s="85" customFormat="1" ht="20.100000000000001" customHeight="1" x14ac:dyDescent="0.25">
      <c r="C4" s="80">
        <v>-7</v>
      </c>
      <c r="D4" s="1"/>
      <c r="E4" s="1" t="s">
        <v>29</v>
      </c>
    </row>
    <row r="5" spans="1:5" ht="20.100000000000001" customHeight="1" x14ac:dyDescent="0.25">
      <c r="C5" s="26">
        <v>18</v>
      </c>
    </row>
    <row r="6" spans="1:5" ht="20.100000000000001" customHeight="1" x14ac:dyDescent="0.25">
      <c r="C6" s="26">
        <v>20</v>
      </c>
    </row>
    <row r="7" spans="1:5" ht="20.100000000000001" customHeight="1" x14ac:dyDescent="0.25">
      <c r="C7" s="26">
        <v>21</v>
      </c>
    </row>
    <row r="8" spans="1:5" ht="20.100000000000001" customHeight="1" x14ac:dyDescent="0.25">
      <c r="C8" s="26">
        <v>23</v>
      </c>
    </row>
    <row r="9" spans="1:5" ht="20.100000000000001" customHeight="1" x14ac:dyDescent="0.25">
      <c r="C9" s="26">
        <v>25</v>
      </c>
    </row>
    <row r="10" spans="1:5" ht="20.100000000000001" customHeight="1" x14ac:dyDescent="0.25">
      <c r="C10" s="26">
        <v>27</v>
      </c>
    </row>
    <row r="11" spans="1:5" ht="20.100000000000001" customHeight="1" x14ac:dyDescent="0.25">
      <c r="C11" s="26">
        <v>27</v>
      </c>
    </row>
    <row r="12" spans="1:5" ht="20.100000000000001" customHeight="1" x14ac:dyDescent="0.25">
      <c r="C12" s="26">
        <v>28</v>
      </c>
    </row>
    <row r="13" spans="1:5" ht="15" customHeight="1" x14ac:dyDescent="0.25">
      <c r="C13" s="26">
        <v>28</v>
      </c>
    </row>
    <row r="14" spans="1:5" ht="15" customHeight="1" x14ac:dyDescent="0.25">
      <c r="C14" s="26">
        <v>28</v>
      </c>
    </row>
    <row r="15" spans="1:5" ht="15" customHeight="1" x14ac:dyDescent="0.25">
      <c r="C15" s="26">
        <v>28</v>
      </c>
    </row>
    <row r="16" spans="1:5" ht="15" customHeight="1" x14ac:dyDescent="0.25">
      <c r="C16" s="26">
        <v>29</v>
      </c>
    </row>
    <row r="17" spans="3:3" ht="15" customHeight="1" x14ac:dyDescent="0.25">
      <c r="C17" s="26">
        <v>29</v>
      </c>
    </row>
    <row r="18" spans="3:3" ht="15" customHeight="1" x14ac:dyDescent="0.25">
      <c r="C18" s="26">
        <v>29</v>
      </c>
    </row>
    <row r="19" spans="3:3" ht="15" customHeight="1" x14ac:dyDescent="0.25">
      <c r="C19" s="26">
        <v>29</v>
      </c>
    </row>
    <row r="20" spans="3:3" ht="15" customHeight="1" x14ac:dyDescent="0.25">
      <c r="C20" s="26">
        <v>31</v>
      </c>
    </row>
    <row r="21" spans="3:3" ht="15" customHeight="1" x14ac:dyDescent="0.25">
      <c r="C21" s="26">
        <v>32</v>
      </c>
    </row>
    <row r="22" spans="3:3" ht="15" customHeight="1" x14ac:dyDescent="0.25">
      <c r="C22" s="26">
        <v>34</v>
      </c>
    </row>
    <row r="23" spans="3:3" ht="15" customHeight="1" x14ac:dyDescent="0.25">
      <c r="C23" s="26">
        <v>35</v>
      </c>
    </row>
    <row r="24" spans="3:3" ht="15" customHeight="1" x14ac:dyDescent="0.25">
      <c r="C24" s="26">
        <v>36</v>
      </c>
    </row>
    <row r="25" spans="3:3" ht="15" customHeight="1" x14ac:dyDescent="0.25">
      <c r="C25" s="26">
        <v>36</v>
      </c>
    </row>
    <row r="26" spans="3:3" ht="15" customHeight="1" x14ac:dyDescent="0.25">
      <c r="C26" s="26">
        <v>38</v>
      </c>
    </row>
    <row r="27" spans="3:3" ht="15" customHeight="1" x14ac:dyDescent="0.25">
      <c r="C27" s="26">
        <v>38</v>
      </c>
    </row>
    <row r="28" spans="3:3" ht="15" customHeight="1" x14ac:dyDescent="0.25">
      <c r="C28" s="26">
        <v>39</v>
      </c>
    </row>
    <row r="29" spans="3:3" ht="15" customHeight="1" x14ac:dyDescent="0.25">
      <c r="C29" s="26">
        <v>39</v>
      </c>
    </row>
    <row r="30" spans="3:3" ht="15" customHeight="1" x14ac:dyDescent="0.25">
      <c r="C30" s="26">
        <v>40</v>
      </c>
    </row>
    <row r="31" spans="3:3" ht="15" customHeight="1" x14ac:dyDescent="0.25">
      <c r="C31" s="26">
        <v>41</v>
      </c>
    </row>
    <row r="32" spans="3:3" ht="15" customHeight="1" x14ac:dyDescent="0.25">
      <c r="C32" s="26">
        <v>41</v>
      </c>
    </row>
    <row r="33" spans="3:5" ht="15" customHeight="1" x14ac:dyDescent="0.25">
      <c r="C33" s="26">
        <v>41</v>
      </c>
    </row>
    <row r="34" spans="3:5" ht="15" customHeight="1" x14ac:dyDescent="0.25">
      <c r="C34" s="26">
        <v>41</v>
      </c>
    </row>
    <row r="35" spans="3:5" ht="15" customHeight="1" x14ac:dyDescent="0.25">
      <c r="C35" s="26">
        <v>42</v>
      </c>
    </row>
    <row r="36" spans="3:5" ht="15" customHeight="1" x14ac:dyDescent="0.25">
      <c r="C36" s="26">
        <v>42</v>
      </c>
    </row>
    <row r="37" spans="3:5" ht="15" customHeight="1" x14ac:dyDescent="0.25">
      <c r="C37" s="26">
        <v>43</v>
      </c>
    </row>
    <row r="38" spans="3:5" ht="15" customHeight="1" x14ac:dyDescent="0.25">
      <c r="C38" s="26">
        <v>44</v>
      </c>
    </row>
    <row r="39" spans="3:5" ht="15" customHeight="1" x14ac:dyDescent="0.25">
      <c r="C39" s="26">
        <v>44</v>
      </c>
    </row>
    <row r="40" spans="3:5" ht="15" customHeight="1" x14ac:dyDescent="0.25">
      <c r="C40" s="26">
        <v>45</v>
      </c>
    </row>
    <row r="41" spans="3:5" ht="15" customHeight="1" x14ac:dyDescent="0.25">
      <c r="C41" s="26">
        <v>45</v>
      </c>
    </row>
    <row r="42" spans="3:5" ht="15" customHeight="1" x14ac:dyDescent="0.25">
      <c r="C42" s="26">
        <v>45</v>
      </c>
    </row>
    <row r="43" spans="3:5" ht="15" customHeight="1" x14ac:dyDescent="0.25">
      <c r="C43" s="26">
        <v>45</v>
      </c>
    </row>
    <row r="44" spans="3:5" ht="15" customHeight="1" x14ac:dyDescent="0.25">
      <c r="C44" s="26">
        <v>45</v>
      </c>
      <c r="E44" s="39"/>
    </row>
    <row r="45" spans="3:5" ht="15" customHeight="1" x14ac:dyDescent="0.25">
      <c r="C45" s="26">
        <v>45</v>
      </c>
    </row>
    <row r="46" spans="3:5" ht="15" customHeight="1" x14ac:dyDescent="0.25">
      <c r="C46" s="26">
        <v>46</v>
      </c>
    </row>
    <row r="47" spans="3:5" ht="15" customHeight="1" x14ac:dyDescent="0.25">
      <c r="C47" s="26">
        <v>46</v>
      </c>
    </row>
    <row r="48" spans="3:5" ht="15" customHeight="1" x14ac:dyDescent="0.25">
      <c r="C48" s="26">
        <v>46</v>
      </c>
    </row>
    <row r="49" spans="3:3" ht="15" customHeight="1" x14ac:dyDescent="0.25">
      <c r="C49" s="26">
        <v>46</v>
      </c>
    </row>
    <row r="50" spans="3:3" ht="15" customHeight="1" x14ac:dyDescent="0.25">
      <c r="C50" s="26">
        <v>47</v>
      </c>
    </row>
    <row r="51" spans="3:3" ht="15" customHeight="1" x14ac:dyDescent="0.25">
      <c r="C51" s="26">
        <v>47</v>
      </c>
    </row>
    <row r="52" spans="3:3" ht="15" customHeight="1" x14ac:dyDescent="0.25">
      <c r="C52" s="26">
        <v>48</v>
      </c>
    </row>
    <row r="53" spans="3:3" ht="15" customHeight="1" x14ac:dyDescent="0.25">
      <c r="C53" s="26">
        <v>48</v>
      </c>
    </row>
    <row r="54" spans="3:3" ht="15" customHeight="1" x14ac:dyDescent="0.25">
      <c r="C54" s="26">
        <v>48</v>
      </c>
    </row>
    <row r="55" spans="3:3" ht="15" customHeight="1" x14ac:dyDescent="0.25">
      <c r="C55" s="26">
        <v>49</v>
      </c>
    </row>
    <row r="56" spans="3:3" ht="15" customHeight="1" x14ac:dyDescent="0.25">
      <c r="C56" s="26">
        <v>49</v>
      </c>
    </row>
    <row r="57" spans="3:3" ht="15" customHeight="1" x14ac:dyDescent="0.25">
      <c r="C57" s="26">
        <v>50</v>
      </c>
    </row>
    <row r="58" spans="3:3" ht="15" customHeight="1" x14ac:dyDescent="0.25">
      <c r="C58" s="26">
        <v>50</v>
      </c>
    </row>
    <row r="59" spans="3:3" ht="15" customHeight="1" x14ac:dyDescent="0.25">
      <c r="C59" s="26">
        <v>51</v>
      </c>
    </row>
    <row r="60" spans="3:3" ht="15" customHeight="1" x14ac:dyDescent="0.25">
      <c r="C60" s="26">
        <v>51</v>
      </c>
    </row>
    <row r="61" spans="3:3" ht="15" customHeight="1" x14ac:dyDescent="0.25">
      <c r="C61" s="26">
        <v>51</v>
      </c>
    </row>
    <row r="62" spans="3:3" ht="15" customHeight="1" x14ac:dyDescent="0.25">
      <c r="C62" s="26">
        <v>52</v>
      </c>
    </row>
    <row r="63" spans="3:3" ht="15" customHeight="1" x14ac:dyDescent="0.25">
      <c r="C63" s="26">
        <v>53</v>
      </c>
    </row>
    <row r="64" spans="3:3" ht="15" customHeight="1" x14ac:dyDescent="0.25">
      <c r="C64" s="26">
        <v>53</v>
      </c>
    </row>
    <row r="65" spans="3:3" ht="15" customHeight="1" x14ac:dyDescent="0.25">
      <c r="C65" s="26">
        <v>53</v>
      </c>
    </row>
    <row r="66" spans="3:3" ht="15" customHeight="1" x14ac:dyDescent="0.25">
      <c r="C66" s="26">
        <v>53</v>
      </c>
    </row>
    <row r="67" spans="3:3" ht="15" customHeight="1" x14ac:dyDescent="0.25">
      <c r="C67" s="26">
        <v>54</v>
      </c>
    </row>
    <row r="68" spans="3:3" ht="15" customHeight="1" x14ac:dyDescent="0.25">
      <c r="C68" s="26">
        <v>55</v>
      </c>
    </row>
    <row r="69" spans="3:3" ht="15" customHeight="1" x14ac:dyDescent="0.25">
      <c r="C69" s="26">
        <v>55</v>
      </c>
    </row>
    <row r="70" spans="3:3" ht="15" customHeight="1" x14ac:dyDescent="0.25">
      <c r="C70" s="26">
        <v>56</v>
      </c>
    </row>
    <row r="71" spans="3:3" ht="15" customHeight="1" x14ac:dyDescent="0.25">
      <c r="C71" s="26">
        <v>57</v>
      </c>
    </row>
    <row r="72" spans="3:3" ht="15" customHeight="1" x14ac:dyDescent="0.25">
      <c r="C72" s="26">
        <v>58</v>
      </c>
    </row>
    <row r="73" spans="3:3" ht="15" customHeight="1" x14ac:dyDescent="0.25">
      <c r="C73" s="26">
        <v>59</v>
      </c>
    </row>
    <row r="74" spans="3:3" ht="15" customHeight="1" x14ac:dyDescent="0.25">
      <c r="C74" s="26">
        <v>60</v>
      </c>
    </row>
    <row r="75" spans="3:3" ht="15" customHeight="1" x14ac:dyDescent="0.25">
      <c r="C75" s="26">
        <v>61</v>
      </c>
    </row>
    <row r="76" spans="3:3" ht="15" customHeight="1" x14ac:dyDescent="0.25">
      <c r="C76" s="26">
        <v>61</v>
      </c>
    </row>
    <row r="77" spans="3:3" ht="15" customHeight="1" x14ac:dyDescent="0.25">
      <c r="C77" s="26">
        <v>61</v>
      </c>
    </row>
    <row r="78" spans="3:3" ht="15" customHeight="1" x14ac:dyDescent="0.25">
      <c r="C78" s="26">
        <v>62</v>
      </c>
    </row>
    <row r="79" spans="3:3" ht="15" customHeight="1" x14ac:dyDescent="0.25">
      <c r="C79" s="26">
        <v>64</v>
      </c>
    </row>
    <row r="80" spans="3:3" ht="15" customHeight="1" x14ac:dyDescent="0.25">
      <c r="C80" s="26">
        <v>64</v>
      </c>
    </row>
    <row r="81" spans="3:3" ht="15" customHeight="1" x14ac:dyDescent="0.25">
      <c r="C81" s="26">
        <v>65</v>
      </c>
    </row>
    <row r="82" spans="3:3" ht="15" customHeight="1" x14ac:dyDescent="0.25">
      <c r="C82" s="26">
        <v>66</v>
      </c>
    </row>
    <row r="83" spans="3:3" ht="15" customHeight="1" x14ac:dyDescent="0.25">
      <c r="C83" s="26">
        <v>66</v>
      </c>
    </row>
    <row r="84" spans="3:3" ht="15" customHeight="1" x14ac:dyDescent="0.25">
      <c r="C84" s="26">
        <v>66</v>
      </c>
    </row>
    <row r="85" spans="3:3" ht="15" customHeight="1" x14ac:dyDescent="0.25">
      <c r="C85" s="26">
        <v>68</v>
      </c>
    </row>
    <row r="86" spans="3:3" ht="15" customHeight="1" x14ac:dyDescent="0.25">
      <c r="C86" s="26">
        <v>69</v>
      </c>
    </row>
    <row r="87" spans="3:3" ht="15" customHeight="1" x14ac:dyDescent="0.25">
      <c r="C87" s="26">
        <v>70</v>
      </c>
    </row>
    <row r="88" spans="3:3" ht="15" customHeight="1" x14ac:dyDescent="0.25">
      <c r="C88" s="26">
        <v>71</v>
      </c>
    </row>
    <row r="89" spans="3:3" ht="15" customHeight="1" x14ac:dyDescent="0.25">
      <c r="C89" s="26">
        <v>72</v>
      </c>
    </row>
    <row r="90" spans="3:3" ht="15" customHeight="1" x14ac:dyDescent="0.25">
      <c r="C90" s="26">
        <v>73</v>
      </c>
    </row>
    <row r="91" spans="3:3" ht="15" customHeight="1" x14ac:dyDescent="0.25">
      <c r="C91" s="26">
        <v>74</v>
      </c>
    </row>
    <row r="92" spans="3:3" ht="15" customHeight="1" x14ac:dyDescent="0.25">
      <c r="C92" s="26">
        <v>74</v>
      </c>
    </row>
    <row r="93" spans="3:3" ht="15" customHeight="1" x14ac:dyDescent="0.25">
      <c r="C93" s="26">
        <v>76</v>
      </c>
    </row>
    <row r="94" spans="3:3" ht="15" customHeight="1" x14ac:dyDescent="0.25">
      <c r="C94" s="26">
        <v>78</v>
      </c>
    </row>
    <row r="95" spans="3:3" ht="15" customHeight="1" x14ac:dyDescent="0.25">
      <c r="C95" s="26">
        <v>81</v>
      </c>
    </row>
    <row r="96" spans="3:3" ht="15" customHeight="1" x14ac:dyDescent="0.25">
      <c r="C96" s="26">
        <v>81</v>
      </c>
    </row>
    <row r="97" spans="3:5" ht="15" customHeight="1" x14ac:dyDescent="0.25">
      <c r="C97" s="26">
        <v>82</v>
      </c>
    </row>
    <row r="98" spans="3:5" ht="15" customHeight="1" x14ac:dyDescent="0.25">
      <c r="C98" s="26">
        <v>84</v>
      </c>
    </row>
    <row r="99" spans="3:5" ht="15" customHeight="1" x14ac:dyDescent="0.25">
      <c r="C99" s="26">
        <v>89</v>
      </c>
    </row>
    <row r="100" spans="3:5" ht="15" customHeight="1" x14ac:dyDescent="0.25">
      <c r="C100" s="26">
        <v>95</v>
      </c>
    </row>
    <row r="101" spans="3:5" s="1" customFormat="1" ht="15" customHeight="1" x14ac:dyDescent="0.25">
      <c r="C101" s="86">
        <v>478</v>
      </c>
      <c r="E101" s="1" t="s">
        <v>30</v>
      </c>
    </row>
    <row r="102" spans="3:5" s="2" customFormat="1" ht="15" customHeight="1" x14ac:dyDescent="0.25">
      <c r="C102" s="26"/>
    </row>
    <row r="103" spans="3:5" s="2" customFormat="1" ht="15" customHeight="1" x14ac:dyDescent="0.25">
      <c r="C103" s="26"/>
    </row>
    <row r="104" spans="3:5" s="2" customFormat="1" ht="15" customHeight="1" x14ac:dyDescent="0.25">
      <c r="C104" s="26"/>
    </row>
    <row r="105" spans="3:5" s="2" customFormat="1" ht="15" customHeight="1" x14ac:dyDescent="0.25">
      <c r="C105" s="26"/>
    </row>
    <row r="106" spans="3:5" s="2" customFormat="1" ht="15" customHeight="1" x14ac:dyDescent="0.25">
      <c r="C106" s="26"/>
    </row>
    <row r="107" spans="3:5" s="2" customFormat="1" ht="15" customHeight="1" x14ac:dyDescent="0.25">
      <c r="C107" s="26"/>
    </row>
    <row r="108" spans="3:5" s="2" customFormat="1" ht="15" customHeight="1" x14ac:dyDescent="0.25">
      <c r="C108" s="26"/>
    </row>
    <row r="109" spans="3:5" s="2" customFormat="1" ht="15" customHeight="1" x14ac:dyDescent="0.25">
      <c r="C109" s="26"/>
    </row>
    <row r="110" spans="3:5" s="2" customFormat="1" ht="15" customHeight="1" x14ac:dyDescent="0.25">
      <c r="C110" s="26"/>
    </row>
    <row r="111" spans="3:5" s="2" customFormat="1" ht="15" customHeight="1" x14ac:dyDescent="0.25">
      <c r="C111" s="82"/>
    </row>
    <row r="112" spans="3:5" s="2" customFormat="1" ht="15" customHeight="1" x14ac:dyDescent="0.25">
      <c r="C112" s="82"/>
    </row>
    <row r="113" spans="3:3" s="2" customFormat="1" ht="15" customHeight="1" x14ac:dyDescent="0.25">
      <c r="C113" s="82"/>
    </row>
    <row r="114" spans="3:3" s="13" customFormat="1" ht="15" customHeight="1" x14ac:dyDescent="0.25">
      <c r="C114" s="82"/>
    </row>
    <row r="115" spans="3:3" s="13" customFormat="1" ht="15" customHeight="1" x14ac:dyDescent="0.25">
      <c r="C115" s="82"/>
    </row>
    <row r="116" spans="3:3" s="13" customFormat="1" ht="15" customHeight="1" x14ac:dyDescent="0.25">
      <c r="C116" s="82"/>
    </row>
    <row r="117" spans="3:3" s="13" customFormat="1" ht="15" customHeight="1" x14ac:dyDescent="0.25">
      <c r="C117" s="82"/>
    </row>
    <row r="118" spans="3:3" ht="15" customHeight="1" x14ac:dyDescent="0.25">
      <c r="C118" s="82"/>
    </row>
    <row r="119" spans="3:3" ht="15" customHeight="1" x14ac:dyDescent="0.25">
      <c r="C119" s="82"/>
    </row>
    <row r="120" spans="3:3" ht="15" customHeight="1" x14ac:dyDescent="0.25">
      <c r="C120" s="82"/>
    </row>
    <row r="121" spans="3:3" ht="15" customHeight="1" x14ac:dyDescent="0.25">
      <c r="C121" s="82"/>
    </row>
    <row r="122" spans="3:3" ht="15" customHeight="1" x14ac:dyDescent="0.25">
      <c r="C122" s="83"/>
    </row>
    <row r="123" spans="3:3" ht="15" customHeight="1" x14ac:dyDescent="0.25">
      <c r="C123" s="83"/>
    </row>
    <row r="124" spans="3:3" ht="15" customHeight="1" x14ac:dyDescent="0.25">
      <c r="C124" s="82"/>
    </row>
    <row r="125" spans="3:3" ht="15" customHeight="1" x14ac:dyDescent="0.25">
      <c r="C125" s="82"/>
    </row>
    <row r="126" spans="3:3" ht="15" customHeight="1" x14ac:dyDescent="0.25">
      <c r="C126" s="82"/>
    </row>
    <row r="127" spans="3:3" ht="15" customHeight="1" x14ac:dyDescent="0.25">
      <c r="C127" s="82"/>
    </row>
    <row r="128" spans="3:3" ht="15" customHeight="1" x14ac:dyDescent="0.25">
      <c r="C128" s="82"/>
    </row>
    <row r="129" spans="3:3" ht="15" customHeight="1" x14ac:dyDescent="0.25">
      <c r="C129" s="82"/>
    </row>
    <row r="130" spans="3:3" ht="15" customHeight="1" x14ac:dyDescent="0.25">
      <c r="C130" s="82"/>
    </row>
    <row r="131" spans="3:3" ht="15" customHeight="1" x14ac:dyDescent="0.25">
      <c r="C131" s="82"/>
    </row>
    <row r="132" spans="3:3" ht="15" customHeight="1" x14ac:dyDescent="0.25">
      <c r="C132" s="82"/>
    </row>
    <row r="133" spans="3:3" ht="15" customHeight="1" x14ac:dyDescent="0.25">
      <c r="C133" s="82"/>
    </row>
    <row r="134" spans="3:3" ht="15" customHeight="1" x14ac:dyDescent="0.25">
      <c r="C134" s="82"/>
    </row>
    <row r="135" spans="3:3" ht="15" customHeight="1" x14ac:dyDescent="0.25">
      <c r="C135" s="82"/>
    </row>
    <row r="136" spans="3:3" ht="15" customHeight="1" x14ac:dyDescent="0.25">
      <c r="C136" s="82"/>
    </row>
    <row r="137" spans="3:3" ht="15" customHeight="1" x14ac:dyDescent="0.25">
      <c r="C137" s="82"/>
    </row>
    <row r="138" spans="3:3" ht="15" customHeight="1" x14ac:dyDescent="0.25">
      <c r="C138" s="82"/>
    </row>
    <row r="139" spans="3:3" ht="15" customHeight="1" x14ac:dyDescent="0.25">
      <c r="C139" s="82"/>
    </row>
    <row r="140" spans="3:3" ht="15" customHeight="1" x14ac:dyDescent="0.25">
      <c r="C140" s="82"/>
    </row>
    <row r="141" spans="3:3" ht="15" customHeight="1" x14ac:dyDescent="0.25">
      <c r="C141" s="82"/>
    </row>
    <row r="142" spans="3:3" ht="15" customHeight="1" x14ac:dyDescent="0.25">
      <c r="C142" s="82"/>
    </row>
    <row r="143" spans="3:3" ht="15" customHeight="1" x14ac:dyDescent="0.25">
      <c r="C143" s="82"/>
    </row>
    <row r="144" spans="3:3" ht="15" customHeight="1" x14ac:dyDescent="0.25">
      <c r="C144" s="83"/>
    </row>
    <row r="145" spans="3:3" ht="15" customHeight="1" x14ac:dyDescent="0.25">
      <c r="C145" s="83"/>
    </row>
    <row r="146" spans="3:3" ht="15" customHeight="1" x14ac:dyDescent="0.25">
      <c r="C146" s="83"/>
    </row>
    <row r="147" spans="3:3" ht="15" customHeight="1" x14ac:dyDescent="0.25">
      <c r="C147" s="83"/>
    </row>
    <row r="148" spans="3:3" ht="15" customHeight="1" x14ac:dyDescent="0.25">
      <c r="C148" s="83"/>
    </row>
    <row r="149" spans="3:3" ht="15" customHeight="1" x14ac:dyDescent="0.25">
      <c r="C149" s="83"/>
    </row>
    <row r="150" spans="3:3" ht="15" customHeight="1" x14ac:dyDescent="0.25">
      <c r="C150" s="83"/>
    </row>
    <row r="151" spans="3:3" ht="15" customHeight="1" x14ac:dyDescent="0.25">
      <c r="C151" s="83"/>
    </row>
    <row r="152" spans="3:3" ht="15" customHeight="1" x14ac:dyDescent="0.25">
      <c r="C152" s="83"/>
    </row>
    <row r="153" spans="3:3" ht="15" customHeight="1" x14ac:dyDescent="0.25">
      <c r="C153" s="83"/>
    </row>
    <row r="154" spans="3:3" ht="15" customHeight="1" x14ac:dyDescent="0.25">
      <c r="C154" s="83"/>
    </row>
    <row r="155" spans="3:3" ht="15" customHeight="1" x14ac:dyDescent="0.25">
      <c r="C155" s="83"/>
    </row>
    <row r="156" spans="3:3" ht="15" customHeight="1" x14ac:dyDescent="0.25">
      <c r="C156" s="83"/>
    </row>
    <row r="157" spans="3:3" ht="15" customHeight="1" x14ac:dyDescent="0.25">
      <c r="C157" s="83"/>
    </row>
    <row r="158" spans="3:3" ht="15" customHeight="1" x14ac:dyDescent="0.25">
      <c r="C158" s="83"/>
    </row>
    <row r="159" spans="3:3" ht="15" customHeight="1" x14ac:dyDescent="0.25">
      <c r="C159" s="83"/>
    </row>
    <row r="160" spans="3:3" ht="15" customHeight="1" x14ac:dyDescent="0.25">
      <c r="C160" s="83"/>
    </row>
    <row r="161" spans="3:3" ht="15" customHeight="1" x14ac:dyDescent="0.25">
      <c r="C161" s="83"/>
    </row>
    <row r="162" spans="3:3" ht="15" customHeight="1" x14ac:dyDescent="0.25">
      <c r="C162" s="83"/>
    </row>
    <row r="163" spans="3:3" ht="15" customHeight="1" x14ac:dyDescent="0.25">
      <c r="C163" s="83"/>
    </row>
    <row r="164" spans="3:3" ht="15" customHeight="1" x14ac:dyDescent="0.25">
      <c r="C164" s="83"/>
    </row>
    <row r="165" spans="3:3" ht="15" customHeight="1" x14ac:dyDescent="0.25">
      <c r="C165" s="83"/>
    </row>
    <row r="166" spans="3:3" ht="15" customHeight="1" x14ac:dyDescent="0.25">
      <c r="C166" s="83"/>
    </row>
    <row r="167" spans="3:3" ht="15" customHeight="1" x14ac:dyDescent="0.25">
      <c r="C167" s="83"/>
    </row>
    <row r="168" spans="3:3" ht="15" customHeight="1" x14ac:dyDescent="0.25">
      <c r="C168" s="83"/>
    </row>
    <row r="169" spans="3:3" ht="15" customHeight="1" x14ac:dyDescent="0.25">
      <c r="C169" s="83"/>
    </row>
    <row r="170" spans="3:3" ht="15" customHeight="1" x14ac:dyDescent="0.25">
      <c r="C170" s="83"/>
    </row>
    <row r="171" spans="3:3" ht="15" customHeight="1" x14ac:dyDescent="0.25">
      <c r="C171" s="83"/>
    </row>
    <row r="172" spans="3:3" ht="15" customHeight="1" x14ac:dyDescent="0.25">
      <c r="C172" s="83"/>
    </row>
    <row r="173" spans="3:3" ht="15" customHeight="1" x14ac:dyDescent="0.25">
      <c r="C173" s="8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793D-E3BA-40EB-9CEC-93C9DBE3D657}">
  <dimension ref="A1:P140"/>
  <sheetViews>
    <sheetView topLeftCell="A69" workbookViewId="0">
      <selection activeCell="A111" sqref="A111"/>
    </sheetView>
  </sheetViews>
  <sheetFormatPr defaultRowHeight="15" customHeight="1" x14ac:dyDescent="0.25"/>
  <cols>
    <col min="1" max="1" width="12" style="4" bestFit="1" customWidth="1"/>
    <col min="2" max="2" width="1.7109375" style="4" customWidth="1"/>
    <col min="3" max="3" width="10.7109375" style="88" customWidth="1"/>
    <col min="4" max="4" width="1.7109375" style="24" customWidth="1"/>
    <col min="5" max="5" width="9.140625" style="37"/>
    <col min="6" max="16" width="9.140625" style="4"/>
    <col min="17" max="38" width="10.7109375" style="4" customWidth="1"/>
    <col min="39" max="16384" width="9.140625" style="4"/>
  </cols>
  <sheetData>
    <row r="1" spans="1:16" s="22" customFormat="1" ht="24.95" customHeight="1" x14ac:dyDescent="0.25">
      <c r="A1" s="22" t="s">
        <v>82</v>
      </c>
      <c r="B1" s="22" t="s">
        <v>31</v>
      </c>
      <c r="C1" s="87" t="s">
        <v>3</v>
      </c>
      <c r="D1" s="60"/>
      <c r="E1" s="61"/>
    </row>
    <row r="2" spans="1:16" ht="15" customHeight="1" x14ac:dyDescent="0.25">
      <c r="A2" s="4" t="s">
        <v>96</v>
      </c>
      <c r="C2" s="26">
        <v>18</v>
      </c>
    </row>
    <row r="3" spans="1:16" ht="15" customHeight="1" x14ac:dyDescent="0.25">
      <c r="A3" s="4" t="s">
        <v>97</v>
      </c>
      <c r="C3" s="26">
        <v>20</v>
      </c>
    </row>
    <row r="4" spans="1:16" ht="15" customHeight="1" x14ac:dyDescent="0.25">
      <c r="A4" s="4" t="s">
        <v>98</v>
      </c>
      <c r="C4" s="26">
        <v>21</v>
      </c>
      <c r="K4" s="90"/>
      <c r="L4" s="90"/>
      <c r="M4" s="90"/>
      <c r="N4" s="90"/>
      <c r="O4" s="90"/>
      <c r="P4" s="90"/>
    </row>
    <row r="5" spans="1:16" ht="15" customHeight="1" x14ac:dyDescent="0.25">
      <c r="A5" s="4" t="s">
        <v>99</v>
      </c>
      <c r="C5" s="26">
        <v>23</v>
      </c>
      <c r="M5" s="91"/>
      <c r="P5" s="91"/>
    </row>
    <row r="6" spans="1:16" ht="15" customHeight="1" x14ac:dyDescent="0.25">
      <c r="A6" s="4" t="s">
        <v>100</v>
      </c>
      <c r="C6" s="26">
        <v>25</v>
      </c>
      <c r="M6" s="91"/>
      <c r="P6" s="91"/>
    </row>
    <row r="7" spans="1:16" ht="15" customHeight="1" x14ac:dyDescent="0.25">
      <c r="A7" s="4" t="s">
        <v>101</v>
      </c>
      <c r="C7" s="26">
        <v>27</v>
      </c>
      <c r="M7" s="91"/>
      <c r="P7" s="91"/>
    </row>
    <row r="8" spans="1:16" ht="15" customHeight="1" x14ac:dyDescent="0.25">
      <c r="A8" s="4" t="s">
        <v>102</v>
      </c>
      <c r="C8" s="26">
        <v>27</v>
      </c>
      <c r="M8" s="91"/>
      <c r="P8" s="91"/>
    </row>
    <row r="9" spans="1:16" ht="15" customHeight="1" x14ac:dyDescent="0.25">
      <c r="A9" s="4" t="s">
        <v>103</v>
      </c>
      <c r="C9" s="26">
        <v>28</v>
      </c>
      <c r="M9" s="91"/>
      <c r="P9" s="91"/>
    </row>
    <row r="10" spans="1:16" ht="15" customHeight="1" x14ac:dyDescent="0.25">
      <c r="A10" s="4" t="s">
        <v>104</v>
      </c>
      <c r="C10" s="26">
        <v>28</v>
      </c>
      <c r="M10" s="91"/>
      <c r="P10" s="91"/>
    </row>
    <row r="11" spans="1:16" ht="15" customHeight="1" x14ac:dyDescent="0.25">
      <c r="A11" s="4" t="s">
        <v>105</v>
      </c>
      <c r="C11" s="26">
        <v>28</v>
      </c>
      <c r="M11" s="91"/>
      <c r="P11" s="91"/>
    </row>
    <row r="12" spans="1:16" ht="15" customHeight="1" x14ac:dyDescent="0.25">
      <c r="A12" s="4" t="s">
        <v>106</v>
      </c>
      <c r="C12" s="26">
        <v>28</v>
      </c>
      <c r="M12" s="91"/>
      <c r="P12" s="91"/>
    </row>
    <row r="13" spans="1:16" ht="15" customHeight="1" x14ac:dyDescent="0.25">
      <c r="A13" s="4" t="s">
        <v>107</v>
      </c>
      <c r="C13" s="26">
        <v>29</v>
      </c>
      <c r="M13" s="91"/>
      <c r="P13" s="91"/>
    </row>
    <row r="14" spans="1:16" ht="15" customHeight="1" x14ac:dyDescent="0.25">
      <c r="A14" s="4" t="s">
        <v>108</v>
      </c>
      <c r="C14" s="26">
        <v>29</v>
      </c>
      <c r="M14" s="91"/>
      <c r="P14" s="91"/>
    </row>
    <row r="15" spans="1:16" ht="15" customHeight="1" x14ac:dyDescent="0.25">
      <c r="A15" s="4" t="s">
        <v>109</v>
      </c>
      <c r="C15" s="26">
        <v>29</v>
      </c>
    </row>
    <row r="16" spans="1:16" ht="15" customHeight="1" x14ac:dyDescent="0.25">
      <c r="A16" s="4" t="s">
        <v>110</v>
      </c>
      <c r="C16" s="26">
        <v>29</v>
      </c>
    </row>
    <row r="17" spans="1:3" ht="15" customHeight="1" x14ac:dyDescent="0.25">
      <c r="A17" s="4" t="s">
        <v>111</v>
      </c>
      <c r="C17" s="26">
        <v>31</v>
      </c>
    </row>
    <row r="18" spans="1:3" ht="15" customHeight="1" x14ac:dyDescent="0.25">
      <c r="A18" s="4" t="s">
        <v>112</v>
      </c>
      <c r="C18" s="26">
        <v>32</v>
      </c>
    </row>
    <row r="19" spans="1:3" ht="15" customHeight="1" x14ac:dyDescent="0.25">
      <c r="A19" s="4" t="s">
        <v>113</v>
      </c>
      <c r="C19" s="26">
        <v>34</v>
      </c>
    </row>
    <row r="20" spans="1:3" ht="15" customHeight="1" x14ac:dyDescent="0.25">
      <c r="A20" s="4" t="s">
        <v>114</v>
      </c>
      <c r="C20" s="26">
        <v>35</v>
      </c>
    </row>
    <row r="21" spans="1:3" ht="15" customHeight="1" x14ac:dyDescent="0.25">
      <c r="A21" s="4" t="s">
        <v>115</v>
      </c>
      <c r="C21" s="26">
        <v>36</v>
      </c>
    </row>
    <row r="22" spans="1:3" ht="15" customHeight="1" x14ac:dyDescent="0.25">
      <c r="A22" s="4" t="s">
        <v>116</v>
      </c>
      <c r="C22" s="26">
        <v>36</v>
      </c>
    </row>
    <row r="23" spans="1:3" ht="15" customHeight="1" x14ac:dyDescent="0.25">
      <c r="A23" s="4" t="s">
        <v>117</v>
      </c>
      <c r="C23" s="26">
        <v>38</v>
      </c>
    </row>
    <row r="24" spans="1:3" ht="15" customHeight="1" x14ac:dyDescent="0.25">
      <c r="A24" s="4" t="s">
        <v>118</v>
      </c>
      <c r="C24" s="26">
        <v>38</v>
      </c>
    </row>
    <row r="25" spans="1:3" ht="15" customHeight="1" x14ac:dyDescent="0.25">
      <c r="A25" s="4" t="s">
        <v>119</v>
      </c>
      <c r="C25" s="26">
        <v>39</v>
      </c>
    </row>
    <row r="26" spans="1:3" ht="15" customHeight="1" x14ac:dyDescent="0.25">
      <c r="A26" s="4" t="s">
        <v>120</v>
      </c>
      <c r="C26" s="26">
        <v>39</v>
      </c>
    </row>
    <row r="27" spans="1:3" ht="15" customHeight="1" x14ac:dyDescent="0.25">
      <c r="A27" s="4" t="s">
        <v>121</v>
      </c>
      <c r="C27" s="26">
        <v>40</v>
      </c>
    </row>
    <row r="28" spans="1:3" ht="15" customHeight="1" x14ac:dyDescent="0.25">
      <c r="A28" s="4" t="s">
        <v>122</v>
      </c>
      <c r="C28" s="26">
        <v>41</v>
      </c>
    </row>
    <row r="29" spans="1:3" ht="15" customHeight="1" x14ac:dyDescent="0.25">
      <c r="A29" s="4" t="s">
        <v>123</v>
      </c>
      <c r="C29" s="26">
        <v>41</v>
      </c>
    </row>
    <row r="30" spans="1:3" ht="15" customHeight="1" x14ac:dyDescent="0.25">
      <c r="A30" s="4" t="s">
        <v>124</v>
      </c>
      <c r="C30" s="26">
        <v>41</v>
      </c>
    </row>
    <row r="31" spans="1:3" ht="15" customHeight="1" x14ac:dyDescent="0.25">
      <c r="A31" s="4" t="s">
        <v>125</v>
      </c>
      <c r="C31" s="26">
        <v>41</v>
      </c>
    </row>
    <row r="32" spans="1:3" ht="15" customHeight="1" x14ac:dyDescent="0.25">
      <c r="A32" s="4" t="s">
        <v>126</v>
      </c>
      <c r="C32" s="26">
        <v>42</v>
      </c>
    </row>
    <row r="33" spans="1:6" ht="15" customHeight="1" x14ac:dyDescent="0.25">
      <c r="A33" s="4" t="s">
        <v>127</v>
      </c>
      <c r="C33" s="26">
        <v>42</v>
      </c>
    </row>
    <row r="34" spans="1:6" ht="15" customHeight="1" x14ac:dyDescent="0.25">
      <c r="A34" s="4" t="s">
        <v>128</v>
      </c>
      <c r="C34" s="26">
        <v>43</v>
      </c>
    </row>
    <row r="35" spans="1:6" ht="15" customHeight="1" x14ac:dyDescent="0.25">
      <c r="A35" s="4" t="s">
        <v>129</v>
      </c>
      <c r="C35" s="26">
        <v>44</v>
      </c>
    </row>
    <row r="36" spans="1:6" ht="15" customHeight="1" x14ac:dyDescent="0.25">
      <c r="A36" s="4" t="s">
        <v>130</v>
      </c>
      <c r="C36" s="26">
        <v>44</v>
      </c>
    </row>
    <row r="37" spans="1:6" ht="15" customHeight="1" x14ac:dyDescent="0.25">
      <c r="A37" s="4" t="s">
        <v>131</v>
      </c>
      <c r="C37" s="26">
        <v>45</v>
      </c>
    </row>
    <row r="38" spans="1:6" ht="15" customHeight="1" x14ac:dyDescent="0.25">
      <c r="A38" s="4" t="s">
        <v>132</v>
      </c>
      <c r="C38" s="26">
        <v>45</v>
      </c>
    </row>
    <row r="39" spans="1:6" ht="15" customHeight="1" x14ac:dyDescent="0.25">
      <c r="A39" s="4" t="s">
        <v>133</v>
      </c>
      <c r="C39" s="26">
        <v>45</v>
      </c>
    </row>
    <row r="40" spans="1:6" ht="15" customHeight="1" x14ac:dyDescent="0.25">
      <c r="A40" s="4" t="s">
        <v>134</v>
      </c>
      <c r="C40" s="26">
        <v>45</v>
      </c>
    </row>
    <row r="41" spans="1:6" ht="15" customHeight="1" x14ac:dyDescent="0.25">
      <c r="A41" s="4" t="s">
        <v>135</v>
      </c>
      <c r="C41" s="26">
        <v>45</v>
      </c>
    </row>
    <row r="42" spans="1:6" ht="15" customHeight="1" x14ac:dyDescent="0.25">
      <c r="A42" s="4" t="s">
        <v>136</v>
      </c>
      <c r="C42" s="26">
        <v>45</v>
      </c>
      <c r="F42" s="29"/>
    </row>
    <row r="43" spans="1:6" ht="15" customHeight="1" x14ac:dyDescent="0.25">
      <c r="A43" s="4" t="s">
        <v>137</v>
      </c>
      <c r="C43" s="26">
        <v>46</v>
      </c>
    </row>
    <row r="44" spans="1:6" ht="15" customHeight="1" x14ac:dyDescent="0.25">
      <c r="A44" s="4" t="s">
        <v>138</v>
      </c>
      <c r="C44" s="26">
        <v>46</v>
      </c>
    </row>
    <row r="45" spans="1:6" ht="15" customHeight="1" x14ac:dyDescent="0.25">
      <c r="A45" s="4" t="s">
        <v>139</v>
      </c>
      <c r="C45" s="26">
        <v>46</v>
      </c>
    </row>
    <row r="46" spans="1:6" ht="15" customHeight="1" x14ac:dyDescent="0.25">
      <c r="A46" s="4" t="s">
        <v>140</v>
      </c>
      <c r="C46" s="26">
        <v>46</v>
      </c>
    </row>
    <row r="47" spans="1:6" ht="15" customHeight="1" x14ac:dyDescent="0.25">
      <c r="A47" s="4" t="s">
        <v>141</v>
      </c>
      <c r="C47" s="26">
        <v>47</v>
      </c>
    </row>
    <row r="48" spans="1:6" ht="15" customHeight="1" x14ac:dyDescent="0.25">
      <c r="A48" s="4" t="s">
        <v>142</v>
      </c>
      <c r="C48" s="26">
        <v>47</v>
      </c>
    </row>
    <row r="49" spans="1:5" s="3" customFormat="1" ht="15" customHeight="1" x14ac:dyDescent="0.25">
      <c r="A49" s="3" t="s">
        <v>190</v>
      </c>
      <c r="C49" s="26">
        <v>48</v>
      </c>
      <c r="D49" s="26"/>
      <c r="E49" s="36"/>
    </row>
    <row r="50" spans="1:5" s="3" customFormat="1" ht="15" customHeight="1" x14ac:dyDescent="0.25">
      <c r="A50" s="3" t="s">
        <v>191</v>
      </c>
      <c r="C50" s="26">
        <v>48</v>
      </c>
      <c r="D50" s="26"/>
      <c r="E50" s="36"/>
    </row>
    <row r="51" spans="1:5" ht="15" customHeight="1" x14ac:dyDescent="0.25">
      <c r="A51" s="4" t="s">
        <v>143</v>
      </c>
      <c r="C51" s="26">
        <v>48</v>
      </c>
    </row>
    <row r="52" spans="1:5" ht="15" customHeight="1" x14ac:dyDescent="0.25">
      <c r="A52" s="4" t="s">
        <v>144</v>
      </c>
      <c r="C52" s="26">
        <v>49</v>
      </c>
    </row>
    <row r="53" spans="1:5" ht="15" customHeight="1" x14ac:dyDescent="0.25">
      <c r="A53" s="4" t="s">
        <v>145</v>
      </c>
      <c r="C53" s="26">
        <v>49</v>
      </c>
    </row>
    <row r="54" spans="1:5" ht="15" customHeight="1" x14ac:dyDescent="0.25">
      <c r="A54" s="4" t="s">
        <v>146</v>
      </c>
      <c r="C54" s="26">
        <v>50</v>
      </c>
    </row>
    <row r="55" spans="1:5" ht="15" customHeight="1" x14ac:dyDescent="0.25">
      <c r="A55" s="4" t="s">
        <v>147</v>
      </c>
      <c r="C55" s="26">
        <v>50</v>
      </c>
    </row>
    <row r="56" spans="1:5" ht="15" customHeight="1" x14ac:dyDescent="0.25">
      <c r="A56" s="4" t="s">
        <v>148</v>
      </c>
      <c r="C56" s="26">
        <v>51</v>
      </c>
    </row>
    <row r="57" spans="1:5" ht="15" customHeight="1" x14ac:dyDescent="0.25">
      <c r="A57" s="4" t="s">
        <v>149</v>
      </c>
      <c r="C57" s="26">
        <v>51</v>
      </c>
    </row>
    <row r="58" spans="1:5" ht="15" customHeight="1" x14ac:dyDescent="0.25">
      <c r="A58" s="4" t="s">
        <v>150</v>
      </c>
      <c r="C58" s="26">
        <v>51</v>
      </c>
    </row>
    <row r="59" spans="1:5" ht="15" customHeight="1" x14ac:dyDescent="0.25">
      <c r="A59" s="4" t="s">
        <v>151</v>
      </c>
      <c r="C59" s="26">
        <v>52</v>
      </c>
    </row>
    <row r="60" spans="1:5" ht="15" customHeight="1" x14ac:dyDescent="0.25">
      <c r="A60" s="4" t="s">
        <v>152</v>
      </c>
      <c r="C60" s="26">
        <v>53</v>
      </c>
    </row>
    <row r="61" spans="1:5" ht="15" customHeight="1" x14ac:dyDescent="0.25">
      <c r="A61" s="4" t="s">
        <v>153</v>
      </c>
      <c r="C61" s="26">
        <v>53</v>
      </c>
    </row>
    <row r="62" spans="1:5" ht="15" customHeight="1" x14ac:dyDescent="0.25">
      <c r="A62" s="4" t="s">
        <v>154</v>
      </c>
      <c r="C62" s="26">
        <v>53</v>
      </c>
    </row>
    <row r="63" spans="1:5" ht="15" customHeight="1" x14ac:dyDescent="0.25">
      <c r="A63" s="4" t="s">
        <v>155</v>
      </c>
      <c r="C63" s="26">
        <v>53</v>
      </c>
    </row>
    <row r="64" spans="1:5" ht="15" customHeight="1" x14ac:dyDescent="0.25">
      <c r="A64" s="4" t="s">
        <v>156</v>
      </c>
      <c r="C64" s="26">
        <v>54</v>
      </c>
    </row>
    <row r="65" spans="1:6" ht="15" customHeight="1" x14ac:dyDescent="0.25">
      <c r="A65" s="4" t="s">
        <v>157</v>
      </c>
      <c r="C65" s="26">
        <v>55</v>
      </c>
    </row>
    <row r="66" spans="1:6" ht="15" customHeight="1" x14ac:dyDescent="0.25">
      <c r="A66" s="4" t="s">
        <v>158</v>
      </c>
      <c r="C66" s="26">
        <v>55</v>
      </c>
    </row>
    <row r="67" spans="1:6" ht="15" customHeight="1" x14ac:dyDescent="0.25">
      <c r="A67" s="4" t="s">
        <v>159</v>
      </c>
      <c r="C67" s="26">
        <v>56</v>
      </c>
    </row>
    <row r="68" spans="1:6" ht="15" customHeight="1" x14ac:dyDescent="0.25">
      <c r="A68" s="4" t="s">
        <v>160</v>
      </c>
      <c r="C68" s="26">
        <v>57</v>
      </c>
    </row>
    <row r="69" spans="1:6" ht="15" customHeight="1" x14ac:dyDescent="0.25">
      <c r="A69" s="4" t="s">
        <v>161</v>
      </c>
      <c r="C69" s="26">
        <v>58</v>
      </c>
      <c r="E69" s="29"/>
    </row>
    <row r="70" spans="1:6" ht="15" customHeight="1" x14ac:dyDescent="0.25">
      <c r="A70" s="4" t="s">
        <v>162</v>
      </c>
      <c r="C70" s="26">
        <v>59</v>
      </c>
      <c r="E70" s="29"/>
    </row>
    <row r="71" spans="1:6" ht="15" customHeight="1" x14ac:dyDescent="0.25">
      <c r="A71" s="4" t="s">
        <v>163</v>
      </c>
      <c r="C71" s="26">
        <v>60</v>
      </c>
      <c r="E71" s="29"/>
    </row>
    <row r="72" spans="1:6" ht="15" customHeight="1" x14ac:dyDescent="0.25">
      <c r="A72" s="4" t="s">
        <v>164</v>
      </c>
      <c r="C72" s="26">
        <v>61</v>
      </c>
      <c r="E72" s="29"/>
    </row>
    <row r="73" spans="1:6" ht="15" customHeight="1" x14ac:dyDescent="0.25">
      <c r="A73" s="4" t="s">
        <v>165</v>
      </c>
      <c r="C73" s="26">
        <v>61</v>
      </c>
      <c r="E73" s="29"/>
    </row>
    <row r="74" spans="1:6" ht="15" customHeight="1" x14ac:dyDescent="0.25">
      <c r="A74" s="4" t="s">
        <v>166</v>
      </c>
      <c r="C74" s="26">
        <v>61</v>
      </c>
      <c r="E74" s="29"/>
    </row>
    <row r="75" spans="1:6" ht="15" customHeight="1" x14ac:dyDescent="0.25">
      <c r="A75" s="4" t="s">
        <v>167</v>
      </c>
      <c r="C75" s="26">
        <v>62</v>
      </c>
      <c r="E75" s="29"/>
    </row>
    <row r="76" spans="1:6" ht="15" customHeight="1" x14ac:dyDescent="0.25">
      <c r="A76" s="4" t="s">
        <v>168</v>
      </c>
      <c r="C76" s="26">
        <v>64</v>
      </c>
      <c r="E76" s="29"/>
      <c r="F76" s="29"/>
    </row>
    <row r="77" spans="1:6" ht="15" customHeight="1" x14ac:dyDescent="0.25">
      <c r="A77" s="4" t="s">
        <v>169</v>
      </c>
      <c r="C77" s="26">
        <v>64</v>
      </c>
      <c r="E77" s="29"/>
      <c r="F77" s="29"/>
    </row>
    <row r="78" spans="1:6" ht="15" customHeight="1" x14ac:dyDescent="0.25">
      <c r="A78" s="4" t="s">
        <v>170</v>
      </c>
      <c r="C78" s="26">
        <v>65</v>
      </c>
      <c r="E78" s="29"/>
      <c r="F78" s="29"/>
    </row>
    <row r="79" spans="1:6" ht="15" customHeight="1" x14ac:dyDescent="0.25">
      <c r="A79" s="4" t="s">
        <v>171</v>
      </c>
      <c r="C79" s="26">
        <v>66</v>
      </c>
      <c r="E79" s="29"/>
      <c r="F79" s="29"/>
    </row>
    <row r="80" spans="1:6" ht="15" customHeight="1" x14ac:dyDescent="0.25">
      <c r="A80" s="4" t="s">
        <v>172</v>
      </c>
      <c r="C80" s="26">
        <v>66</v>
      </c>
      <c r="E80" s="29"/>
      <c r="F80" s="29"/>
    </row>
    <row r="81" spans="1:6" ht="15" customHeight="1" x14ac:dyDescent="0.25">
      <c r="A81" s="4" t="s">
        <v>173</v>
      </c>
      <c r="C81" s="26">
        <v>66</v>
      </c>
      <c r="E81" s="29"/>
      <c r="F81" s="29"/>
    </row>
    <row r="82" spans="1:6" ht="15" customHeight="1" x14ac:dyDescent="0.25">
      <c r="A82" s="4" t="s">
        <v>174</v>
      </c>
      <c r="C82" s="26">
        <v>68</v>
      </c>
      <c r="E82" s="29"/>
      <c r="F82" s="29"/>
    </row>
    <row r="83" spans="1:6" ht="15" customHeight="1" x14ac:dyDescent="0.25">
      <c r="A83" s="4" t="s">
        <v>175</v>
      </c>
      <c r="C83" s="26">
        <v>69</v>
      </c>
      <c r="E83" s="29"/>
      <c r="F83" s="29"/>
    </row>
    <row r="84" spans="1:6" ht="15" customHeight="1" x14ac:dyDescent="0.25">
      <c r="A84" s="4" t="s">
        <v>176</v>
      </c>
      <c r="C84" s="26">
        <v>70</v>
      </c>
      <c r="E84" s="29"/>
      <c r="F84" s="29"/>
    </row>
    <row r="85" spans="1:6" ht="15" customHeight="1" x14ac:dyDescent="0.25">
      <c r="A85" s="4" t="s">
        <v>177</v>
      </c>
      <c r="C85" s="26">
        <v>71</v>
      </c>
      <c r="E85" s="29"/>
      <c r="F85" s="29"/>
    </row>
    <row r="86" spans="1:6" ht="15" customHeight="1" x14ac:dyDescent="0.25">
      <c r="A86" s="4" t="s">
        <v>178</v>
      </c>
      <c r="C86" s="26">
        <v>72</v>
      </c>
      <c r="E86" s="29"/>
      <c r="F86" s="29"/>
    </row>
    <row r="87" spans="1:6" ht="15" customHeight="1" x14ac:dyDescent="0.25">
      <c r="A87" s="4" t="s">
        <v>179</v>
      </c>
      <c r="C87" s="26">
        <v>73</v>
      </c>
      <c r="E87" s="29"/>
      <c r="F87" s="29"/>
    </row>
    <row r="88" spans="1:6" ht="15" customHeight="1" x14ac:dyDescent="0.25">
      <c r="A88" s="4" t="s">
        <v>180</v>
      </c>
      <c r="C88" s="26">
        <v>74</v>
      </c>
      <c r="E88" s="29"/>
      <c r="F88" s="29"/>
    </row>
    <row r="89" spans="1:6" ht="15" customHeight="1" x14ac:dyDescent="0.25">
      <c r="A89" s="4" t="s">
        <v>181</v>
      </c>
      <c r="C89" s="26">
        <v>74</v>
      </c>
      <c r="E89" s="29"/>
      <c r="F89" s="29"/>
    </row>
    <row r="90" spans="1:6" ht="15" customHeight="1" x14ac:dyDescent="0.25">
      <c r="A90" s="4" t="s">
        <v>182</v>
      </c>
      <c r="C90" s="26">
        <v>76</v>
      </c>
      <c r="E90" s="29"/>
      <c r="F90" s="29"/>
    </row>
    <row r="91" spans="1:6" ht="15" customHeight="1" x14ac:dyDescent="0.25">
      <c r="A91" s="4" t="s">
        <v>183</v>
      </c>
      <c r="C91" s="26">
        <v>78</v>
      </c>
      <c r="E91" s="29"/>
      <c r="F91" s="29"/>
    </row>
    <row r="92" spans="1:6" ht="15" customHeight="1" x14ac:dyDescent="0.25">
      <c r="A92" s="4" t="s">
        <v>184</v>
      </c>
      <c r="C92" s="26">
        <v>81</v>
      </c>
      <c r="E92" s="29"/>
      <c r="F92" s="29"/>
    </row>
    <row r="93" spans="1:6" ht="15" customHeight="1" x14ac:dyDescent="0.25">
      <c r="A93" s="4" t="s">
        <v>185</v>
      </c>
      <c r="C93" s="26">
        <v>81</v>
      </c>
      <c r="E93" s="29"/>
      <c r="F93" s="29"/>
    </row>
    <row r="94" spans="1:6" ht="15" customHeight="1" x14ac:dyDescent="0.25">
      <c r="A94" s="4" t="s">
        <v>186</v>
      </c>
      <c r="C94" s="26">
        <v>82</v>
      </c>
      <c r="E94" s="29"/>
      <c r="F94" s="29"/>
    </row>
    <row r="95" spans="1:6" ht="15" customHeight="1" x14ac:dyDescent="0.25">
      <c r="A95" s="4" t="s">
        <v>187</v>
      </c>
      <c r="C95" s="26">
        <v>84</v>
      </c>
      <c r="E95" s="29"/>
      <c r="F95" s="29"/>
    </row>
    <row r="96" spans="1:6" ht="15" customHeight="1" x14ac:dyDescent="0.25">
      <c r="A96" s="4" t="s">
        <v>188</v>
      </c>
      <c r="C96" s="26">
        <v>89</v>
      </c>
      <c r="E96" s="29"/>
      <c r="F96" s="29"/>
    </row>
    <row r="97" spans="1:10" ht="15" customHeight="1" x14ac:dyDescent="0.25">
      <c r="A97" s="5" t="s">
        <v>189</v>
      </c>
      <c r="B97" s="5"/>
      <c r="C97" s="34">
        <v>95</v>
      </c>
      <c r="D97" s="35"/>
      <c r="E97" s="33"/>
      <c r="F97" s="33"/>
      <c r="G97" s="5"/>
      <c r="H97" s="5"/>
      <c r="I97" s="5"/>
      <c r="J97" s="5"/>
    </row>
    <row r="98" spans="1:10" ht="15" customHeight="1" x14ac:dyDescent="0.25">
      <c r="E98" s="29"/>
      <c r="F98" s="29"/>
    </row>
    <row r="99" spans="1:10" s="2" customFormat="1" ht="15" customHeight="1" x14ac:dyDescent="0.25">
      <c r="C99" s="89">
        <f>COUNT(C1:C97)</f>
        <v>96</v>
      </c>
      <c r="D99" s="26" t="s">
        <v>31</v>
      </c>
      <c r="E99" s="36" t="s">
        <v>41</v>
      </c>
    </row>
    <row r="100" spans="1:10" s="2" customFormat="1" ht="15" customHeight="1" x14ac:dyDescent="0.25">
      <c r="C100" s="89"/>
      <c r="D100" s="26"/>
      <c r="E100" s="36"/>
    </row>
    <row r="101" spans="1:10" s="2" customFormat="1" ht="15" customHeight="1" x14ac:dyDescent="0.25">
      <c r="C101" s="89">
        <f>MIN(C1:C97)</f>
        <v>18</v>
      </c>
      <c r="D101" s="26" t="s">
        <v>31</v>
      </c>
      <c r="E101" s="36" t="s">
        <v>49</v>
      </c>
    </row>
    <row r="102" spans="1:10" s="2" customFormat="1" ht="15" customHeight="1" x14ac:dyDescent="0.25">
      <c r="C102" s="89">
        <f>MEDIAN(C2:C97)</f>
        <v>48</v>
      </c>
      <c r="D102" s="26" t="s">
        <v>31</v>
      </c>
      <c r="E102" s="36" t="s">
        <v>34</v>
      </c>
    </row>
    <row r="103" spans="1:10" s="2" customFormat="1" ht="15" customHeight="1" x14ac:dyDescent="0.25">
      <c r="C103" s="89">
        <f>MAX(C1:C97)</f>
        <v>95</v>
      </c>
      <c r="D103" s="26" t="s">
        <v>31</v>
      </c>
      <c r="E103" s="36" t="s">
        <v>50</v>
      </c>
    </row>
    <row r="104" spans="1:10" s="2" customFormat="1" ht="15" customHeight="1" x14ac:dyDescent="0.25">
      <c r="C104" s="89"/>
      <c r="D104" s="26"/>
      <c r="E104" s="36"/>
    </row>
    <row r="105" spans="1:10" s="2" customFormat="1" ht="15" customHeight="1" x14ac:dyDescent="0.25">
      <c r="C105" s="89">
        <f>C103-C101</f>
        <v>77</v>
      </c>
      <c r="D105" s="26" t="s">
        <v>31</v>
      </c>
      <c r="E105" s="36" t="s">
        <v>51</v>
      </c>
    </row>
    <row r="106" spans="1:10" s="2" customFormat="1" ht="15" customHeight="1" x14ac:dyDescent="0.25">
      <c r="C106" s="89"/>
      <c r="D106" s="26"/>
      <c r="E106" s="36"/>
    </row>
    <row r="107" spans="1:10" s="2" customFormat="1" ht="15" customHeight="1" x14ac:dyDescent="0.25">
      <c r="C107" s="89"/>
      <c r="D107" s="26"/>
      <c r="E107" s="36"/>
    </row>
    <row r="108" spans="1:10" s="2" customFormat="1" ht="15" customHeight="1" x14ac:dyDescent="0.25">
      <c r="C108" s="89"/>
      <c r="D108" s="26"/>
      <c r="E108" s="36"/>
    </row>
    <row r="109" spans="1:10" s="2" customFormat="1" ht="15" customHeight="1" x14ac:dyDescent="0.25">
      <c r="C109" s="89"/>
      <c r="D109" s="26"/>
      <c r="E109" s="36"/>
    </row>
    <row r="110" spans="1:10" s="2" customFormat="1" ht="15" customHeight="1" x14ac:dyDescent="0.25">
      <c r="C110" s="89"/>
      <c r="D110" s="26"/>
      <c r="E110" s="36"/>
    </row>
    <row r="111" spans="1:10" s="13" customFormat="1" ht="15" customHeight="1" x14ac:dyDescent="0.25">
      <c r="C111" s="89"/>
      <c r="D111" s="24"/>
      <c r="E111" s="37"/>
    </row>
    <row r="112" spans="1:10" s="13" customFormat="1" ht="15" customHeight="1" x14ac:dyDescent="0.25">
      <c r="C112" s="89"/>
      <c r="D112" s="24"/>
      <c r="E112" s="37"/>
    </row>
    <row r="113" spans="3:5" s="13" customFormat="1" ht="15" customHeight="1" x14ac:dyDescent="0.25">
      <c r="C113" s="89"/>
      <c r="D113" s="24"/>
      <c r="E113" s="37"/>
    </row>
    <row r="114" spans="3:5" s="13" customFormat="1" ht="15" customHeight="1" x14ac:dyDescent="0.25">
      <c r="C114" s="89"/>
      <c r="D114" s="24"/>
      <c r="E114" s="37"/>
    </row>
    <row r="115" spans="3:5" ht="15" customHeight="1" x14ac:dyDescent="0.25">
      <c r="C115" s="89"/>
    </row>
    <row r="116" spans="3:5" ht="15" customHeight="1" x14ac:dyDescent="0.25">
      <c r="C116" s="89"/>
    </row>
    <row r="117" spans="3:5" ht="15" customHeight="1" x14ac:dyDescent="0.25">
      <c r="C117" s="89"/>
    </row>
    <row r="118" spans="3:5" ht="15" customHeight="1" x14ac:dyDescent="0.25">
      <c r="C118" s="89"/>
    </row>
    <row r="121" spans="3:5" ht="15" customHeight="1" x14ac:dyDescent="0.25">
      <c r="C121" s="89"/>
    </row>
    <row r="122" spans="3:5" ht="15" customHeight="1" x14ac:dyDescent="0.25">
      <c r="C122" s="89"/>
    </row>
    <row r="123" spans="3:5" ht="15" customHeight="1" x14ac:dyDescent="0.25">
      <c r="C123" s="89"/>
    </row>
    <row r="124" spans="3:5" ht="15" customHeight="1" x14ac:dyDescent="0.25">
      <c r="C124" s="89"/>
    </row>
    <row r="125" spans="3:5" ht="15" customHeight="1" x14ac:dyDescent="0.25">
      <c r="C125" s="89"/>
    </row>
    <row r="126" spans="3:5" ht="15" customHeight="1" x14ac:dyDescent="0.25">
      <c r="C126" s="89"/>
    </row>
    <row r="127" spans="3:5" ht="15" customHeight="1" x14ac:dyDescent="0.25">
      <c r="C127" s="89"/>
    </row>
    <row r="128" spans="3:5" ht="15" customHeight="1" x14ac:dyDescent="0.25">
      <c r="C128" s="89"/>
    </row>
    <row r="129" spans="3:3" ht="15" customHeight="1" x14ac:dyDescent="0.25">
      <c r="C129" s="89"/>
    </row>
    <row r="130" spans="3:3" ht="15" customHeight="1" x14ac:dyDescent="0.25">
      <c r="C130" s="89"/>
    </row>
    <row r="131" spans="3:3" ht="15" customHeight="1" x14ac:dyDescent="0.25">
      <c r="C131" s="89"/>
    </row>
    <row r="132" spans="3:3" ht="15" customHeight="1" x14ac:dyDescent="0.25">
      <c r="C132" s="89"/>
    </row>
    <row r="133" spans="3:3" ht="15" customHeight="1" x14ac:dyDescent="0.25">
      <c r="C133" s="89"/>
    </row>
    <row r="134" spans="3:3" ht="15" customHeight="1" x14ac:dyDescent="0.25">
      <c r="C134" s="89"/>
    </row>
    <row r="135" spans="3:3" ht="15" customHeight="1" x14ac:dyDescent="0.25">
      <c r="C135" s="89"/>
    </row>
    <row r="136" spans="3:3" ht="15" customHeight="1" x14ac:dyDescent="0.25">
      <c r="C136" s="89"/>
    </row>
    <row r="137" spans="3:3" ht="15" customHeight="1" x14ac:dyDescent="0.25">
      <c r="C137" s="89"/>
    </row>
    <row r="138" spans="3:3" ht="15" customHeight="1" x14ac:dyDescent="0.25">
      <c r="C138" s="89"/>
    </row>
    <row r="139" spans="3:3" ht="15" customHeight="1" x14ac:dyDescent="0.25">
      <c r="C139" s="89"/>
    </row>
    <row r="140" spans="3:3" ht="15" customHeight="1" x14ac:dyDescent="0.25">
      <c r="C140" s="89"/>
    </row>
  </sheetData>
  <sortState xmlns:xlrd2="http://schemas.microsoft.com/office/spreadsheetml/2017/richdata2" ref="N5:O14">
    <sortCondition descending="1" ref="O5"/>
  </sortState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756A-5D9E-4EE1-9400-92B55A3D49A5}">
  <dimension ref="A1:P170"/>
  <sheetViews>
    <sheetView topLeftCell="A75" workbookViewId="0"/>
  </sheetViews>
  <sheetFormatPr defaultRowHeight="15" customHeight="1" x14ac:dyDescent="0.25"/>
  <cols>
    <col min="1" max="1" width="18.7109375" style="4" bestFit="1" customWidth="1"/>
    <col min="2" max="2" width="1.7109375" style="24" customWidth="1"/>
    <col min="3" max="3" width="10.7109375" style="88" customWidth="1"/>
    <col min="4" max="4" width="1.7109375" style="24" customWidth="1"/>
    <col min="5" max="5" width="9.140625" style="38"/>
    <col min="6" max="16" width="9.140625" style="32"/>
    <col min="17" max="38" width="10.7109375" style="4" customWidth="1"/>
    <col min="39" max="16384" width="9.140625" style="4"/>
  </cols>
  <sheetData>
    <row r="1" spans="1:16" s="22" customFormat="1" ht="24.95" customHeight="1" x14ac:dyDescent="0.25">
      <c r="A1" s="61" t="s">
        <v>81</v>
      </c>
      <c r="B1" s="60" t="s">
        <v>31</v>
      </c>
      <c r="C1" s="87" t="s">
        <v>3</v>
      </c>
      <c r="D1" s="60"/>
    </row>
    <row r="2" spans="1:16" ht="15" customHeight="1" x14ac:dyDescent="0.25">
      <c r="A2" s="4" t="s">
        <v>96</v>
      </c>
      <c r="C2" s="79">
        <v>18</v>
      </c>
      <c r="E2" s="37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 x14ac:dyDescent="0.25">
      <c r="A3" s="4" t="s">
        <v>97</v>
      </c>
      <c r="C3" s="79">
        <v>20</v>
      </c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 x14ac:dyDescent="0.25">
      <c r="A4" s="4" t="s">
        <v>98</v>
      </c>
      <c r="C4" s="79">
        <v>21</v>
      </c>
      <c r="E4" s="3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5">
      <c r="A5" s="4" t="s">
        <v>99</v>
      </c>
      <c r="C5" s="79">
        <v>23</v>
      </c>
      <c r="E5" s="37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 customHeight="1" x14ac:dyDescent="0.25">
      <c r="A6" s="4" t="s">
        <v>100</v>
      </c>
      <c r="C6" s="79">
        <v>25</v>
      </c>
      <c r="E6" s="37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25">
      <c r="A7" s="4" t="s">
        <v>101</v>
      </c>
      <c r="C7" s="79">
        <v>27</v>
      </c>
      <c r="E7" s="37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4" t="s">
        <v>102</v>
      </c>
      <c r="C8" s="79">
        <v>27</v>
      </c>
      <c r="E8" s="37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 customHeight="1" x14ac:dyDescent="0.25">
      <c r="A9" s="4" t="s">
        <v>103</v>
      </c>
      <c r="C9" s="79">
        <v>28</v>
      </c>
      <c r="E9" s="37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4" t="s">
        <v>104</v>
      </c>
      <c r="C10" s="79">
        <v>28</v>
      </c>
      <c r="E10" s="3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 customHeight="1" x14ac:dyDescent="0.25">
      <c r="A11" s="4" t="s">
        <v>105</v>
      </c>
      <c r="C11" s="79">
        <v>28</v>
      </c>
      <c r="E11" s="3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 customHeight="1" x14ac:dyDescent="0.25">
      <c r="A12" s="4" t="s">
        <v>106</v>
      </c>
      <c r="C12" s="26">
        <v>28</v>
      </c>
      <c r="E12" s="3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 customHeight="1" x14ac:dyDescent="0.25">
      <c r="A13" s="4" t="s">
        <v>107</v>
      </c>
      <c r="C13" s="79">
        <v>29</v>
      </c>
      <c r="E13" s="3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 customHeight="1" x14ac:dyDescent="0.25">
      <c r="A14" s="4" t="s">
        <v>108</v>
      </c>
      <c r="C14" s="79">
        <v>29</v>
      </c>
      <c r="E14" s="3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 customHeight="1" x14ac:dyDescent="0.25">
      <c r="A15" s="4" t="s">
        <v>109</v>
      </c>
      <c r="C15" s="26">
        <v>29</v>
      </c>
      <c r="E15" s="3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 customHeight="1" x14ac:dyDescent="0.25">
      <c r="A16" s="4" t="s">
        <v>110</v>
      </c>
      <c r="C16" s="26">
        <v>29</v>
      </c>
      <c r="E16" s="3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 customHeight="1" x14ac:dyDescent="0.25">
      <c r="A17" s="4" t="s">
        <v>111</v>
      </c>
      <c r="C17" s="79">
        <v>31</v>
      </c>
      <c r="E17" s="3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 customHeight="1" x14ac:dyDescent="0.25">
      <c r="A18" s="4" t="s">
        <v>112</v>
      </c>
      <c r="C18" s="79">
        <v>32</v>
      </c>
      <c r="E18" s="3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4" t="s">
        <v>113</v>
      </c>
      <c r="C19" s="26">
        <v>34</v>
      </c>
      <c r="E19" s="3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 customHeight="1" x14ac:dyDescent="0.25">
      <c r="A20" s="4" t="s">
        <v>114</v>
      </c>
      <c r="C20" s="79">
        <v>35</v>
      </c>
      <c r="E20" s="3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 customHeight="1" x14ac:dyDescent="0.25">
      <c r="A21" s="4" t="s">
        <v>115</v>
      </c>
      <c r="C21" s="79">
        <v>36</v>
      </c>
      <c r="E21" s="3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 customHeight="1" x14ac:dyDescent="0.25">
      <c r="A22" s="4" t="s">
        <v>116</v>
      </c>
      <c r="C22" s="79">
        <v>36</v>
      </c>
      <c r="E22" s="3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 customHeight="1" x14ac:dyDescent="0.25">
      <c r="A23" s="4" t="s">
        <v>117</v>
      </c>
      <c r="C23" s="79">
        <v>38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 customHeight="1" x14ac:dyDescent="0.25">
      <c r="A24" s="4" t="s">
        <v>118</v>
      </c>
      <c r="C24" s="26">
        <v>38</v>
      </c>
      <c r="E24" s="3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 customHeight="1" x14ac:dyDescent="0.25">
      <c r="A25" s="4" t="s">
        <v>119</v>
      </c>
      <c r="C25" s="79">
        <v>39</v>
      </c>
      <c r="E25" s="3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 customHeight="1" x14ac:dyDescent="0.25">
      <c r="A26" s="4" t="s">
        <v>120</v>
      </c>
      <c r="C26" s="26">
        <v>39</v>
      </c>
      <c r="E26" s="3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 customHeight="1" x14ac:dyDescent="0.25">
      <c r="A27" s="4" t="s">
        <v>121</v>
      </c>
      <c r="C27" s="79">
        <v>40</v>
      </c>
      <c r="E27" s="3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 customHeight="1" x14ac:dyDescent="0.25">
      <c r="A28" s="4" t="s">
        <v>122</v>
      </c>
      <c r="C28" s="79">
        <v>41</v>
      </c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 x14ac:dyDescent="0.25">
      <c r="A29" s="4" t="s">
        <v>123</v>
      </c>
      <c r="C29" s="79">
        <v>41</v>
      </c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customHeight="1" x14ac:dyDescent="0.25">
      <c r="A30" s="4" t="s">
        <v>124</v>
      </c>
      <c r="C30" s="79">
        <v>41</v>
      </c>
      <c r="E30" s="3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 customHeight="1" x14ac:dyDescent="0.25">
      <c r="A31" s="4" t="s">
        <v>125</v>
      </c>
      <c r="C31" s="26">
        <v>41</v>
      </c>
      <c r="E31" s="3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 customHeight="1" x14ac:dyDescent="0.25">
      <c r="A32" s="4" t="s">
        <v>126</v>
      </c>
      <c r="C32" s="79">
        <v>42</v>
      </c>
      <c r="E32" s="3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 customHeight="1" x14ac:dyDescent="0.25">
      <c r="A33" s="4" t="s">
        <v>127</v>
      </c>
      <c r="C33" s="79">
        <v>42</v>
      </c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 customHeight="1" x14ac:dyDescent="0.25">
      <c r="A34" s="4" t="s">
        <v>128</v>
      </c>
      <c r="C34" s="26">
        <v>43</v>
      </c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 customHeight="1" x14ac:dyDescent="0.25">
      <c r="A35" s="4" t="s">
        <v>129</v>
      </c>
      <c r="C35" s="79">
        <v>44</v>
      </c>
      <c r="E35" s="3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 customHeight="1" x14ac:dyDescent="0.25">
      <c r="A36" s="4" t="s">
        <v>130</v>
      </c>
      <c r="C36" s="26">
        <v>44</v>
      </c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x14ac:dyDescent="0.25">
      <c r="A37" s="4" t="s">
        <v>131</v>
      </c>
      <c r="C37" s="79">
        <v>45</v>
      </c>
      <c r="E37" s="3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 customHeight="1" x14ac:dyDescent="0.25">
      <c r="A38" s="4" t="s">
        <v>132</v>
      </c>
      <c r="C38" s="79">
        <v>45</v>
      </c>
      <c r="E38" s="3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 customHeight="1" x14ac:dyDescent="0.25">
      <c r="A39" s="4" t="s">
        <v>133</v>
      </c>
      <c r="C39" s="79">
        <v>45</v>
      </c>
      <c r="E39" s="3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 customHeight="1" x14ac:dyDescent="0.25">
      <c r="A40" s="4" t="s">
        <v>134</v>
      </c>
      <c r="C40" s="79">
        <v>45</v>
      </c>
      <c r="E40" s="3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 customHeight="1" x14ac:dyDescent="0.25">
      <c r="A41" s="4" t="s">
        <v>135</v>
      </c>
      <c r="C41" s="79">
        <v>45</v>
      </c>
      <c r="E41" s="3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 customHeight="1" x14ac:dyDescent="0.25">
      <c r="A42" s="4" t="s">
        <v>136</v>
      </c>
      <c r="C42" s="79">
        <v>45</v>
      </c>
      <c r="E42" s="37"/>
      <c r="F42" s="29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 customHeight="1" x14ac:dyDescent="0.25">
      <c r="A43" s="4" t="s">
        <v>137</v>
      </c>
      <c r="C43" s="79">
        <v>46</v>
      </c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 customHeight="1" x14ac:dyDescent="0.25">
      <c r="A44" s="4" t="s">
        <v>138</v>
      </c>
      <c r="C44" s="79">
        <v>46</v>
      </c>
      <c r="E44" s="3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 x14ac:dyDescent="0.25">
      <c r="A45" s="4" t="s">
        <v>139</v>
      </c>
      <c r="C45" s="79">
        <v>46</v>
      </c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 customHeight="1" x14ac:dyDescent="0.25">
      <c r="A46" s="4" t="s">
        <v>140</v>
      </c>
      <c r="C46" s="26">
        <v>46</v>
      </c>
      <c r="E46" s="3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 customHeight="1" x14ac:dyDescent="0.25">
      <c r="A47" s="4" t="s">
        <v>141</v>
      </c>
      <c r="C47" s="79">
        <v>47</v>
      </c>
      <c r="E47" s="3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 customHeight="1" x14ac:dyDescent="0.25">
      <c r="A48" s="4" t="s">
        <v>142</v>
      </c>
      <c r="C48" s="79">
        <v>47</v>
      </c>
      <c r="E48" s="3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 customHeight="1" x14ac:dyDescent="0.25">
      <c r="A49" s="3" t="s">
        <v>190</v>
      </c>
      <c r="C49" s="79">
        <v>48</v>
      </c>
      <c r="E49" s="3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 customHeight="1" x14ac:dyDescent="0.25">
      <c r="A50" s="3" t="s">
        <v>191</v>
      </c>
      <c r="C50" s="26">
        <v>48</v>
      </c>
      <c r="E50" s="3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 customHeight="1" x14ac:dyDescent="0.25">
      <c r="A51" s="4" t="s">
        <v>143</v>
      </c>
      <c r="C51" s="26">
        <v>48</v>
      </c>
      <c r="E51" s="3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" customHeight="1" x14ac:dyDescent="0.25">
      <c r="A52" s="4" t="s">
        <v>144</v>
      </c>
      <c r="C52" s="79">
        <v>49</v>
      </c>
      <c r="E52" s="3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 x14ac:dyDescent="0.25">
      <c r="A53" s="4" t="s">
        <v>145</v>
      </c>
      <c r="C53" s="26">
        <v>49</v>
      </c>
      <c r="E53" s="3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 customHeight="1" x14ac:dyDescent="0.25">
      <c r="A54" s="4" t="s">
        <v>146</v>
      </c>
      <c r="C54" s="79">
        <v>50</v>
      </c>
      <c r="E54" s="3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" customHeight="1" x14ac:dyDescent="0.25">
      <c r="A55" s="4" t="s">
        <v>147</v>
      </c>
      <c r="C55" s="79">
        <v>50</v>
      </c>
      <c r="E55" s="3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" customHeight="1" x14ac:dyDescent="0.25">
      <c r="A56" s="4" t="s">
        <v>148</v>
      </c>
      <c r="C56" s="79">
        <v>51</v>
      </c>
      <c r="E56" s="3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" customHeight="1" x14ac:dyDescent="0.25">
      <c r="A57" s="4" t="s">
        <v>149</v>
      </c>
      <c r="C57" s="26">
        <v>51</v>
      </c>
      <c r="E57" s="3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 customHeight="1" x14ac:dyDescent="0.25">
      <c r="A58" s="4" t="s">
        <v>150</v>
      </c>
      <c r="C58" s="26">
        <v>51</v>
      </c>
      <c r="E58" s="3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 customHeight="1" x14ac:dyDescent="0.25">
      <c r="A59" s="4" t="s">
        <v>151</v>
      </c>
      <c r="C59" s="79">
        <v>52</v>
      </c>
      <c r="E59" s="3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 customHeight="1" x14ac:dyDescent="0.25">
      <c r="A60" s="4" t="s">
        <v>152</v>
      </c>
      <c r="C60" s="79">
        <v>53</v>
      </c>
      <c r="E60" s="3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" customHeight="1" x14ac:dyDescent="0.25">
      <c r="A61" s="4" t="s">
        <v>153</v>
      </c>
      <c r="C61" s="79">
        <v>53</v>
      </c>
      <c r="E61" s="3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 customHeight="1" x14ac:dyDescent="0.25">
      <c r="A62" s="4" t="s">
        <v>154</v>
      </c>
      <c r="C62" s="26">
        <v>53</v>
      </c>
      <c r="E62" s="3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" customHeight="1" x14ac:dyDescent="0.25">
      <c r="A63" s="4" t="s">
        <v>155</v>
      </c>
      <c r="C63" s="26">
        <v>53</v>
      </c>
      <c r="E63" s="3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" customHeight="1" x14ac:dyDescent="0.25">
      <c r="A64" s="4" t="s">
        <v>156</v>
      </c>
      <c r="C64" s="79">
        <v>54</v>
      </c>
      <c r="E64" s="3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" customHeight="1" x14ac:dyDescent="0.25">
      <c r="A65" s="4" t="s">
        <v>157</v>
      </c>
      <c r="C65" s="26">
        <v>55</v>
      </c>
      <c r="E65" s="3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" customHeight="1" x14ac:dyDescent="0.25">
      <c r="A66" s="4" t="s">
        <v>158</v>
      </c>
      <c r="C66" s="26">
        <v>55</v>
      </c>
      <c r="E66" s="3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" customHeight="1" x14ac:dyDescent="0.25">
      <c r="A67" s="4" t="s">
        <v>159</v>
      </c>
      <c r="C67" s="26">
        <v>56</v>
      </c>
      <c r="E67" s="3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" customHeight="1" x14ac:dyDescent="0.25">
      <c r="A68" s="4" t="s">
        <v>160</v>
      </c>
      <c r="C68" s="26">
        <v>57</v>
      </c>
      <c r="E68" s="3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" customHeight="1" x14ac:dyDescent="0.25">
      <c r="A69" s="4" t="s">
        <v>161</v>
      </c>
      <c r="C69" s="79">
        <v>58</v>
      </c>
      <c r="E69" s="2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" customHeight="1" x14ac:dyDescent="0.25">
      <c r="A70" s="4" t="s">
        <v>162</v>
      </c>
      <c r="C70" s="79">
        <v>59</v>
      </c>
      <c r="E70" s="2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 customHeight="1" x14ac:dyDescent="0.25">
      <c r="A71" s="4" t="s">
        <v>163</v>
      </c>
      <c r="C71" s="26">
        <v>60</v>
      </c>
      <c r="E71" s="2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" customHeight="1" x14ac:dyDescent="0.25">
      <c r="A72" s="4" t="s">
        <v>164</v>
      </c>
      <c r="C72" s="79">
        <v>61</v>
      </c>
      <c r="E72" s="2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" customHeight="1" x14ac:dyDescent="0.25">
      <c r="A73" s="4" t="s">
        <v>165</v>
      </c>
      <c r="C73" s="79">
        <v>61</v>
      </c>
      <c r="E73" s="2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" customHeight="1" x14ac:dyDescent="0.25">
      <c r="A74" s="4" t="s">
        <v>166</v>
      </c>
      <c r="C74" s="79">
        <v>61</v>
      </c>
      <c r="E74" s="2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 customHeight="1" x14ac:dyDescent="0.25">
      <c r="A75" s="4" t="s">
        <v>167</v>
      </c>
      <c r="C75" s="79">
        <v>62</v>
      </c>
      <c r="E75" s="2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" customHeight="1" x14ac:dyDescent="0.25">
      <c r="A76" s="4" t="s">
        <v>168</v>
      </c>
      <c r="C76" s="79">
        <v>64</v>
      </c>
      <c r="E76" s="29"/>
      <c r="F76" s="29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" customHeight="1" x14ac:dyDescent="0.25">
      <c r="A77" s="4" t="s">
        <v>169</v>
      </c>
      <c r="C77" s="79">
        <v>64</v>
      </c>
      <c r="E77" s="29"/>
      <c r="F77" s="29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" customHeight="1" x14ac:dyDescent="0.25">
      <c r="A78" s="4" t="s">
        <v>170</v>
      </c>
      <c r="C78" s="79">
        <v>65</v>
      </c>
      <c r="E78" s="29"/>
      <c r="F78" s="29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" customHeight="1" x14ac:dyDescent="0.25">
      <c r="A79" s="4" t="s">
        <v>171</v>
      </c>
      <c r="C79" s="79">
        <v>66</v>
      </c>
      <c r="E79" s="29"/>
      <c r="F79" s="29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" customHeight="1" x14ac:dyDescent="0.25">
      <c r="A80" s="4" t="s">
        <v>172</v>
      </c>
      <c r="C80" s="79">
        <v>66</v>
      </c>
      <c r="E80" s="29"/>
      <c r="F80" s="29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" customHeight="1" x14ac:dyDescent="0.25">
      <c r="A81" s="4" t="s">
        <v>173</v>
      </c>
      <c r="C81" s="26">
        <v>66</v>
      </c>
      <c r="E81" s="29"/>
      <c r="F81" s="29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" customHeight="1" x14ac:dyDescent="0.25">
      <c r="A82" s="4" t="s">
        <v>174</v>
      </c>
      <c r="C82" s="79">
        <v>68</v>
      </c>
      <c r="E82" s="29"/>
      <c r="F82" s="29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" customHeight="1" x14ac:dyDescent="0.25">
      <c r="A83" s="4" t="s">
        <v>175</v>
      </c>
      <c r="C83" s="79">
        <v>69</v>
      </c>
      <c r="E83" s="29"/>
      <c r="F83" s="29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" customHeight="1" x14ac:dyDescent="0.25">
      <c r="A84" s="4" t="s">
        <v>176</v>
      </c>
      <c r="C84" s="26">
        <v>70</v>
      </c>
      <c r="E84" s="29"/>
      <c r="F84" s="29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" customHeight="1" x14ac:dyDescent="0.25">
      <c r="A85" s="4" t="s">
        <v>177</v>
      </c>
      <c r="C85" s="79">
        <v>71</v>
      </c>
      <c r="E85" s="29"/>
      <c r="F85" s="29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" customHeight="1" x14ac:dyDescent="0.25">
      <c r="A86" s="4" t="s">
        <v>178</v>
      </c>
      <c r="C86" s="79">
        <v>72</v>
      </c>
      <c r="E86" s="29"/>
      <c r="F86" s="29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" customHeight="1" x14ac:dyDescent="0.25">
      <c r="A87" s="4" t="s">
        <v>179</v>
      </c>
      <c r="C87" s="26">
        <v>73</v>
      </c>
      <c r="E87" s="29"/>
      <c r="F87" s="29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" customHeight="1" x14ac:dyDescent="0.25">
      <c r="A88" s="4" t="s">
        <v>180</v>
      </c>
      <c r="C88" s="79">
        <v>74</v>
      </c>
      <c r="E88" s="29"/>
      <c r="F88" s="29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" customHeight="1" x14ac:dyDescent="0.25">
      <c r="A89" s="4" t="s">
        <v>181</v>
      </c>
      <c r="C89" s="26">
        <v>74</v>
      </c>
      <c r="E89" s="29"/>
      <c r="F89" s="29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" customHeight="1" x14ac:dyDescent="0.25">
      <c r="A90" s="4" t="s">
        <v>182</v>
      </c>
      <c r="C90" s="79">
        <v>76</v>
      </c>
      <c r="E90" s="29"/>
      <c r="F90" s="29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" customHeight="1" x14ac:dyDescent="0.25">
      <c r="A91" s="4" t="s">
        <v>183</v>
      </c>
      <c r="C91" s="79">
        <v>78</v>
      </c>
      <c r="E91" s="29"/>
      <c r="F91" s="29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" customHeight="1" x14ac:dyDescent="0.25">
      <c r="A92" s="4" t="s">
        <v>184</v>
      </c>
      <c r="C92" s="79">
        <v>81</v>
      </c>
      <c r="E92" s="29"/>
      <c r="F92" s="29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" customHeight="1" x14ac:dyDescent="0.25">
      <c r="A93" s="4" t="s">
        <v>185</v>
      </c>
      <c r="C93" s="79">
        <v>81</v>
      </c>
      <c r="E93" s="29"/>
      <c r="F93" s="29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" customHeight="1" x14ac:dyDescent="0.25">
      <c r="A94" s="4" t="s">
        <v>186</v>
      </c>
      <c r="C94" s="79">
        <v>82</v>
      </c>
      <c r="E94" s="29"/>
      <c r="F94" s="29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" customHeight="1" x14ac:dyDescent="0.25">
      <c r="A95" s="4" t="s">
        <v>187</v>
      </c>
      <c r="C95" s="79">
        <v>84</v>
      </c>
      <c r="E95" s="29"/>
      <c r="F95" s="29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" customHeight="1" x14ac:dyDescent="0.25">
      <c r="A96" s="4" t="s">
        <v>188</v>
      </c>
      <c r="C96" s="79">
        <v>89</v>
      </c>
      <c r="E96" s="29"/>
      <c r="F96" s="29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6" s="5" customFormat="1" ht="15" customHeight="1" x14ac:dyDescent="0.25">
      <c r="A97" s="5" t="s">
        <v>189</v>
      </c>
      <c r="B97" s="35"/>
      <c r="C97" s="81">
        <v>95</v>
      </c>
      <c r="D97" s="35"/>
      <c r="E97" s="33"/>
      <c r="F97" s="33"/>
    </row>
    <row r="98" spans="1:6" s="2" customFormat="1" ht="20.100000000000001" customHeight="1" x14ac:dyDescent="0.25">
      <c r="B98" s="26"/>
      <c r="C98" s="89">
        <f>SUM(C1:C97)</f>
        <v>4800</v>
      </c>
      <c r="D98" s="26" t="s">
        <v>31</v>
      </c>
      <c r="E98" s="36" t="s">
        <v>32</v>
      </c>
    </row>
    <row r="99" spans="1:6" s="2" customFormat="1" ht="20.100000000000001" customHeight="1" x14ac:dyDescent="0.25">
      <c r="B99" s="26"/>
      <c r="C99" s="89">
        <f>COUNT(C1:C97)</f>
        <v>96</v>
      </c>
      <c r="D99" s="26" t="s">
        <v>31</v>
      </c>
      <c r="E99" s="36" t="s">
        <v>41</v>
      </c>
    </row>
    <row r="100" spans="1:6" s="2" customFormat="1" ht="20.100000000000001" customHeight="1" x14ac:dyDescent="0.25">
      <c r="B100" s="26"/>
      <c r="C100" s="89"/>
      <c r="D100" s="26"/>
      <c r="E100" s="36"/>
    </row>
    <row r="101" spans="1:6" s="2" customFormat="1" ht="20.100000000000001" customHeight="1" x14ac:dyDescent="0.25">
      <c r="B101" s="26"/>
      <c r="C101" s="89">
        <f>_xlfn.MODE.SNGL(C2:C97)</f>
        <v>45</v>
      </c>
      <c r="D101" s="26" t="s">
        <v>31</v>
      </c>
      <c r="E101" s="36" t="s">
        <v>52</v>
      </c>
    </row>
    <row r="102" spans="1:6" s="2" customFormat="1" ht="20.100000000000001" customHeight="1" x14ac:dyDescent="0.25">
      <c r="B102" s="26"/>
      <c r="C102" s="89">
        <f>MEDIAN(C2:C97)</f>
        <v>48</v>
      </c>
      <c r="D102" s="26" t="s">
        <v>31</v>
      </c>
      <c r="E102" s="36" t="s">
        <v>53</v>
      </c>
    </row>
    <row r="103" spans="1:6" s="2" customFormat="1" ht="20.100000000000001" customHeight="1" x14ac:dyDescent="0.25">
      <c r="B103" s="26"/>
      <c r="C103" s="89">
        <f>C98/C99</f>
        <v>50</v>
      </c>
      <c r="D103" s="26" t="s">
        <v>31</v>
      </c>
      <c r="E103" s="36" t="s">
        <v>33</v>
      </c>
    </row>
    <row r="104" spans="1:6" s="2" customFormat="1" ht="15" customHeight="1" x14ac:dyDescent="0.25">
      <c r="B104" s="26"/>
      <c r="C104" s="26"/>
    </row>
    <row r="105" spans="1:6" s="2" customFormat="1" ht="15" customHeight="1" x14ac:dyDescent="0.25">
      <c r="B105" s="26"/>
      <c r="C105" s="26"/>
    </row>
    <row r="106" spans="1:6" s="2" customFormat="1" ht="15" customHeight="1" x14ac:dyDescent="0.25">
      <c r="B106" s="26"/>
      <c r="C106" s="89"/>
      <c r="D106" s="26"/>
      <c r="E106" s="36"/>
    </row>
    <row r="107" spans="1:6" s="2" customFormat="1" ht="15" customHeight="1" x14ac:dyDescent="0.25">
      <c r="B107" s="26"/>
      <c r="C107" s="89"/>
      <c r="D107" s="26"/>
      <c r="E107" s="36"/>
    </row>
    <row r="108" spans="1:6" s="2" customFormat="1" ht="15" customHeight="1" x14ac:dyDescent="0.25">
      <c r="B108" s="26"/>
      <c r="C108" s="89"/>
      <c r="D108" s="26"/>
      <c r="E108" s="36"/>
    </row>
    <row r="109" spans="1:6" s="2" customFormat="1" ht="15" customHeight="1" x14ac:dyDescent="0.25">
      <c r="B109" s="26"/>
      <c r="C109" s="89"/>
      <c r="D109" s="26"/>
      <c r="E109" s="36"/>
    </row>
    <row r="110" spans="1:6" s="2" customFormat="1" ht="15" customHeight="1" x14ac:dyDescent="0.25">
      <c r="B110" s="26"/>
      <c r="C110" s="89"/>
      <c r="D110" s="26"/>
      <c r="E110" s="36"/>
    </row>
    <row r="111" spans="1:6" s="13" customFormat="1" ht="15" customHeight="1" x14ac:dyDescent="0.25">
      <c r="B111" s="24"/>
      <c r="C111" s="89"/>
      <c r="D111" s="24"/>
      <c r="E111" s="37"/>
    </row>
    <row r="112" spans="1:6" s="13" customFormat="1" ht="15" customHeight="1" x14ac:dyDescent="0.25">
      <c r="B112" s="24"/>
      <c r="C112" s="89"/>
      <c r="D112" s="24"/>
      <c r="E112" s="37"/>
    </row>
    <row r="113" spans="2:16" s="13" customFormat="1" ht="15" customHeight="1" x14ac:dyDescent="0.25">
      <c r="B113" s="24"/>
      <c r="C113" s="89"/>
      <c r="D113" s="24"/>
      <c r="E113" s="37"/>
    </row>
    <row r="114" spans="2:16" s="13" customFormat="1" ht="15" customHeight="1" x14ac:dyDescent="0.25">
      <c r="B114" s="24"/>
      <c r="C114" s="89"/>
      <c r="D114" s="24"/>
      <c r="E114" s="37"/>
    </row>
    <row r="115" spans="2:16" ht="15" customHeight="1" x14ac:dyDescent="0.25">
      <c r="C115" s="89"/>
      <c r="E115" s="3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5" customHeight="1" x14ac:dyDescent="0.25">
      <c r="C116" s="89"/>
      <c r="E116" s="3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5" customHeight="1" x14ac:dyDescent="0.25">
      <c r="C117" s="89"/>
      <c r="E117" s="37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5" customHeight="1" x14ac:dyDescent="0.25">
      <c r="C118" s="89"/>
      <c r="E118" s="3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5" customHeight="1" x14ac:dyDescent="0.25">
      <c r="E119" s="3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5" customHeight="1" x14ac:dyDescent="0.25">
      <c r="E120" s="3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5" customHeight="1" x14ac:dyDescent="0.25">
      <c r="C121" s="89"/>
      <c r="E121" s="3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5" customHeight="1" x14ac:dyDescent="0.25">
      <c r="C122" s="89"/>
      <c r="E122" s="3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5" customHeight="1" x14ac:dyDescent="0.25">
      <c r="C123" s="89"/>
      <c r="E123" s="3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5" customHeight="1" x14ac:dyDescent="0.25">
      <c r="C124" s="89"/>
      <c r="E124" s="3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5" customHeight="1" x14ac:dyDescent="0.25">
      <c r="C125" s="89"/>
      <c r="E125" s="3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5" customHeight="1" x14ac:dyDescent="0.25">
      <c r="C126" s="89"/>
      <c r="E126" s="3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5" customHeight="1" x14ac:dyDescent="0.25">
      <c r="C127" s="89"/>
      <c r="E127" s="3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5" customHeight="1" x14ac:dyDescent="0.25">
      <c r="C128" s="89"/>
      <c r="E128" s="3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3:16" ht="15" customHeight="1" x14ac:dyDescent="0.25">
      <c r="C129" s="89"/>
      <c r="E129" s="3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3:16" ht="15" customHeight="1" x14ac:dyDescent="0.25">
      <c r="C130" s="89"/>
      <c r="E130" s="3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3:16" ht="15" customHeight="1" x14ac:dyDescent="0.25">
      <c r="C131" s="89"/>
      <c r="E131" s="3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3:16" ht="15" customHeight="1" x14ac:dyDescent="0.25">
      <c r="C132" s="89"/>
      <c r="E132" s="37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3:16" ht="15" customHeight="1" x14ac:dyDescent="0.25">
      <c r="C133" s="89"/>
      <c r="E133" s="3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3:16" ht="15" customHeight="1" x14ac:dyDescent="0.25">
      <c r="C134" s="89"/>
      <c r="E134" s="3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3:16" ht="15" customHeight="1" x14ac:dyDescent="0.25">
      <c r="C135" s="89"/>
      <c r="E135" s="3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3:16" ht="15" customHeight="1" x14ac:dyDescent="0.25">
      <c r="C136" s="89"/>
      <c r="E136" s="3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3:16" ht="15" customHeight="1" x14ac:dyDescent="0.25">
      <c r="C137" s="89"/>
      <c r="E137" s="3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3:16" ht="15" customHeight="1" x14ac:dyDescent="0.25">
      <c r="C138" s="89"/>
      <c r="E138" s="3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3:16" ht="15" customHeight="1" x14ac:dyDescent="0.25">
      <c r="C139" s="89"/>
      <c r="E139" s="3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3:16" ht="15" customHeight="1" x14ac:dyDescent="0.25">
      <c r="C140" s="89"/>
      <c r="E140" s="3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3:16" ht="15" customHeight="1" x14ac:dyDescent="0.25">
      <c r="E141" s="3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3:16" ht="15" customHeight="1" x14ac:dyDescent="0.25">
      <c r="E142" s="3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3:16" ht="15" customHeight="1" x14ac:dyDescent="0.25">
      <c r="E143" s="3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3:16" ht="15" customHeight="1" x14ac:dyDescent="0.25">
      <c r="E144" s="3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5:16" ht="15" customHeight="1" x14ac:dyDescent="0.25">
      <c r="E145" s="3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5:16" ht="15" customHeight="1" x14ac:dyDescent="0.25">
      <c r="E146" s="3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5:16" ht="15" customHeight="1" x14ac:dyDescent="0.25">
      <c r="E147" s="3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5:16" ht="15" customHeight="1" x14ac:dyDescent="0.25">
      <c r="E148" s="3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5:16" ht="15" customHeight="1" x14ac:dyDescent="0.25">
      <c r="E149" s="3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5:16" ht="15" customHeight="1" x14ac:dyDescent="0.25">
      <c r="E150" s="3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5:16" ht="15" customHeight="1" x14ac:dyDescent="0.25">
      <c r="E151" s="3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5:16" ht="15" customHeight="1" x14ac:dyDescent="0.25">
      <c r="E152" s="3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5:16" ht="15" customHeight="1" x14ac:dyDescent="0.25">
      <c r="E153" s="3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5:16" ht="15" customHeight="1" x14ac:dyDescent="0.25">
      <c r="E154" s="3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5:16" ht="15" customHeight="1" x14ac:dyDescent="0.25">
      <c r="E155" s="3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5:16" ht="15" customHeight="1" x14ac:dyDescent="0.25">
      <c r="E156" s="3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5:16" ht="15" customHeight="1" x14ac:dyDescent="0.25">
      <c r="E157" s="3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5:16" ht="15" customHeight="1" x14ac:dyDescent="0.25">
      <c r="E158" s="3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5:16" ht="15" customHeight="1" x14ac:dyDescent="0.25">
      <c r="E159" s="3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5:16" ht="15" customHeight="1" x14ac:dyDescent="0.25">
      <c r="E160" s="3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5:16" ht="15" customHeight="1" x14ac:dyDescent="0.25">
      <c r="E161" s="3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5:16" ht="15" customHeight="1" x14ac:dyDescent="0.25">
      <c r="E162" s="3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5:16" ht="15" customHeight="1" x14ac:dyDescent="0.25">
      <c r="E163" s="3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5:16" ht="15" customHeight="1" x14ac:dyDescent="0.25">
      <c r="E164" s="3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5:16" ht="15" customHeight="1" x14ac:dyDescent="0.25">
      <c r="E165" s="3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5:16" ht="15" customHeight="1" x14ac:dyDescent="0.25">
      <c r="E166" s="3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5:16" ht="15" customHeight="1" x14ac:dyDescent="0.25">
      <c r="E167" s="3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5:16" ht="15" customHeight="1" x14ac:dyDescent="0.25">
      <c r="E168" s="3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5:16" ht="15" customHeight="1" x14ac:dyDescent="0.25">
      <c r="E169" s="3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5:16" ht="15" customHeight="1" x14ac:dyDescent="0.25">
      <c r="E170" s="3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6916-9687-4E5C-AFEB-CB8139F83291}">
  <dimension ref="A1:U163"/>
  <sheetViews>
    <sheetView workbookViewId="0">
      <selection activeCell="M26" sqref="M26"/>
    </sheetView>
  </sheetViews>
  <sheetFormatPr defaultRowHeight="15" customHeight="1" x14ac:dyDescent="0.25"/>
  <cols>
    <col min="1" max="1" width="38.7109375" style="13" bestFit="1" customWidth="1"/>
    <col min="2" max="2" width="1.7109375" style="24" customWidth="1"/>
    <col min="3" max="3" width="10.7109375" style="88" customWidth="1"/>
    <col min="4" max="4" width="1.7109375" style="24" customWidth="1"/>
    <col min="5" max="5" width="9.140625" style="42"/>
    <col min="6" max="7" width="9.140625" style="32"/>
    <col min="8" max="8" width="1.7109375" style="32" customWidth="1"/>
    <col min="9" max="16" width="9.140625" style="32"/>
    <col min="17" max="38" width="10.7109375" style="4" customWidth="1"/>
    <col min="39" max="16384" width="9.140625" style="4"/>
  </cols>
  <sheetData>
    <row r="1" spans="1:16" s="22" customFormat="1" ht="24.95" customHeight="1" x14ac:dyDescent="0.25">
      <c r="A1" s="61" t="s">
        <v>78</v>
      </c>
      <c r="B1" s="60" t="s">
        <v>31</v>
      </c>
      <c r="C1" s="87" t="s">
        <v>3</v>
      </c>
      <c r="D1" s="60"/>
      <c r="E1" s="22" t="s">
        <v>54</v>
      </c>
      <c r="F1" s="63" t="s">
        <v>10</v>
      </c>
      <c r="G1" s="63" t="s">
        <v>11</v>
      </c>
    </row>
    <row r="2" spans="1:16" ht="15" customHeight="1" x14ac:dyDescent="0.25">
      <c r="C2" s="79">
        <v>18</v>
      </c>
      <c r="E2" s="18">
        <f t="shared" ref="E2:E33" si="0">$C$100</f>
        <v>50</v>
      </c>
      <c r="F2" s="29">
        <f>C2-E2</f>
        <v>-32</v>
      </c>
      <c r="G2" s="29">
        <f>F2^2</f>
        <v>1024</v>
      </c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 x14ac:dyDescent="0.25">
      <c r="C3" s="79">
        <v>20</v>
      </c>
      <c r="E3" s="18">
        <f t="shared" si="0"/>
        <v>50</v>
      </c>
      <c r="F3" s="29">
        <f t="shared" ref="F3:F66" si="1">C3-E3</f>
        <v>-30</v>
      </c>
      <c r="G3" s="29">
        <f t="shared" ref="G3:G66" si="2">F3^2</f>
        <v>900</v>
      </c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 x14ac:dyDescent="0.25">
      <c r="C4" s="79">
        <v>21</v>
      </c>
      <c r="E4" s="18">
        <f t="shared" si="0"/>
        <v>50</v>
      </c>
      <c r="F4" s="29">
        <f t="shared" si="1"/>
        <v>-29</v>
      </c>
      <c r="G4" s="29">
        <f t="shared" si="2"/>
        <v>841</v>
      </c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5">
      <c r="C5" s="79">
        <v>23</v>
      </c>
      <c r="E5" s="18">
        <f t="shared" si="0"/>
        <v>50</v>
      </c>
      <c r="F5" s="29">
        <f t="shared" si="1"/>
        <v>-27</v>
      </c>
      <c r="G5" s="29">
        <f t="shared" si="2"/>
        <v>729</v>
      </c>
      <c r="H5" s="4"/>
      <c r="I5" s="4"/>
      <c r="J5" s="4"/>
      <c r="K5" s="4"/>
      <c r="L5" s="4"/>
      <c r="M5" s="4"/>
      <c r="N5" s="4"/>
      <c r="O5" s="4"/>
      <c r="P5" s="4"/>
    </row>
    <row r="6" spans="1:16" ht="15" customHeight="1" x14ac:dyDescent="0.25">
      <c r="C6" s="79">
        <v>25</v>
      </c>
      <c r="E6" s="18">
        <f t="shared" si="0"/>
        <v>50</v>
      </c>
      <c r="F6" s="29">
        <f t="shared" si="1"/>
        <v>-25</v>
      </c>
      <c r="G6" s="29">
        <f t="shared" si="2"/>
        <v>625</v>
      </c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25">
      <c r="C7" s="79">
        <v>27</v>
      </c>
      <c r="E7" s="18">
        <f t="shared" si="0"/>
        <v>50</v>
      </c>
      <c r="F7" s="29">
        <f t="shared" si="1"/>
        <v>-23</v>
      </c>
      <c r="G7" s="29">
        <f t="shared" si="2"/>
        <v>529</v>
      </c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C8" s="79">
        <v>27</v>
      </c>
      <c r="E8" s="18">
        <f t="shared" si="0"/>
        <v>50</v>
      </c>
      <c r="F8" s="29">
        <f t="shared" si="1"/>
        <v>-23</v>
      </c>
      <c r="G8" s="29">
        <f t="shared" si="2"/>
        <v>529</v>
      </c>
      <c r="H8" s="4"/>
      <c r="I8" s="4"/>
      <c r="J8" s="4"/>
      <c r="K8" s="4"/>
      <c r="L8" s="4"/>
      <c r="M8" s="4"/>
      <c r="N8" s="4"/>
      <c r="O8" s="4"/>
      <c r="P8" s="4"/>
    </row>
    <row r="9" spans="1:16" ht="15" customHeight="1" x14ac:dyDescent="0.25">
      <c r="C9" s="79">
        <v>28</v>
      </c>
      <c r="E9" s="18">
        <f t="shared" si="0"/>
        <v>50</v>
      </c>
      <c r="F9" s="29">
        <f t="shared" si="1"/>
        <v>-22</v>
      </c>
      <c r="G9" s="29">
        <f t="shared" si="2"/>
        <v>484</v>
      </c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C10" s="79">
        <v>28</v>
      </c>
      <c r="E10" s="18">
        <f t="shared" si="0"/>
        <v>50</v>
      </c>
      <c r="F10" s="29">
        <f t="shared" si="1"/>
        <v>-22</v>
      </c>
      <c r="G10" s="29">
        <f t="shared" si="2"/>
        <v>484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ht="15" customHeight="1" x14ac:dyDescent="0.25">
      <c r="C11" s="79">
        <v>28</v>
      </c>
      <c r="E11" s="18">
        <f t="shared" si="0"/>
        <v>50</v>
      </c>
      <c r="F11" s="29">
        <f t="shared" si="1"/>
        <v>-22</v>
      </c>
      <c r="G11" s="29">
        <f t="shared" si="2"/>
        <v>484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ht="15" customHeight="1" x14ac:dyDescent="0.25">
      <c r="C12" s="26">
        <v>28</v>
      </c>
      <c r="E12" s="18">
        <f t="shared" si="0"/>
        <v>50</v>
      </c>
      <c r="F12" s="29">
        <f t="shared" si="1"/>
        <v>-22</v>
      </c>
      <c r="G12" s="29">
        <f t="shared" si="2"/>
        <v>484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ht="15" customHeight="1" x14ac:dyDescent="0.25">
      <c r="C13" s="79">
        <v>29</v>
      </c>
      <c r="E13" s="18">
        <f t="shared" si="0"/>
        <v>50</v>
      </c>
      <c r="F13" s="29">
        <f t="shared" si="1"/>
        <v>-21</v>
      </c>
      <c r="G13" s="29">
        <f t="shared" si="2"/>
        <v>441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ht="15" customHeight="1" x14ac:dyDescent="0.25">
      <c r="C14" s="79">
        <v>29</v>
      </c>
      <c r="E14" s="18">
        <f t="shared" si="0"/>
        <v>50</v>
      </c>
      <c r="F14" s="29">
        <f t="shared" si="1"/>
        <v>-21</v>
      </c>
      <c r="G14" s="29">
        <f t="shared" si="2"/>
        <v>441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ht="15" customHeight="1" x14ac:dyDescent="0.25">
      <c r="C15" s="26">
        <v>29</v>
      </c>
      <c r="E15" s="18">
        <f t="shared" si="0"/>
        <v>50</v>
      </c>
      <c r="F15" s="29">
        <f t="shared" si="1"/>
        <v>-21</v>
      </c>
      <c r="G15" s="29">
        <f t="shared" si="2"/>
        <v>441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ht="15" customHeight="1" x14ac:dyDescent="0.25">
      <c r="C16" s="26">
        <v>29</v>
      </c>
      <c r="E16" s="18">
        <f t="shared" si="0"/>
        <v>50</v>
      </c>
      <c r="F16" s="29">
        <f t="shared" si="1"/>
        <v>-21</v>
      </c>
      <c r="G16" s="29">
        <f t="shared" si="2"/>
        <v>441</v>
      </c>
      <c r="H16" s="4"/>
      <c r="I16" s="4"/>
      <c r="J16" s="4"/>
      <c r="K16" s="4"/>
      <c r="L16" s="4"/>
      <c r="M16" s="4"/>
      <c r="N16" s="4"/>
      <c r="O16" s="4"/>
      <c r="P16" s="4"/>
    </row>
    <row r="17" spans="3:16" ht="15" customHeight="1" x14ac:dyDescent="0.25">
      <c r="C17" s="79">
        <v>31</v>
      </c>
      <c r="E17" s="18">
        <f t="shared" si="0"/>
        <v>50</v>
      </c>
      <c r="F17" s="29">
        <f t="shared" si="1"/>
        <v>-19</v>
      </c>
      <c r="G17" s="29">
        <f t="shared" si="2"/>
        <v>361</v>
      </c>
      <c r="H17" s="4"/>
      <c r="I17" s="4"/>
      <c r="J17" s="4"/>
      <c r="K17" s="4"/>
      <c r="L17" s="4"/>
      <c r="M17" s="4"/>
      <c r="N17" s="4"/>
      <c r="O17" s="4"/>
      <c r="P17" s="4"/>
    </row>
    <row r="18" spans="3:16" ht="15" customHeight="1" x14ac:dyDescent="0.25">
      <c r="C18" s="79">
        <v>32</v>
      </c>
      <c r="E18" s="18">
        <f t="shared" si="0"/>
        <v>50</v>
      </c>
      <c r="F18" s="29">
        <f t="shared" si="1"/>
        <v>-18</v>
      </c>
      <c r="G18" s="29">
        <f t="shared" si="2"/>
        <v>324</v>
      </c>
      <c r="H18" s="4"/>
      <c r="I18" s="4"/>
      <c r="J18" s="4"/>
      <c r="K18" s="4"/>
      <c r="L18" s="4"/>
      <c r="M18" s="4"/>
      <c r="N18" s="4"/>
      <c r="O18" s="4"/>
      <c r="P18" s="4"/>
    </row>
    <row r="19" spans="3:16" ht="15" customHeight="1" x14ac:dyDescent="0.25">
      <c r="C19" s="26">
        <v>34</v>
      </c>
      <c r="E19" s="18">
        <f t="shared" si="0"/>
        <v>50</v>
      </c>
      <c r="F19" s="29">
        <f t="shared" si="1"/>
        <v>-16</v>
      </c>
      <c r="G19" s="29">
        <f t="shared" si="2"/>
        <v>256</v>
      </c>
      <c r="H19" s="4"/>
      <c r="I19" s="4"/>
      <c r="J19" s="4"/>
      <c r="K19" s="4"/>
      <c r="L19" s="4"/>
      <c r="M19" s="4"/>
      <c r="N19" s="4"/>
      <c r="O19" s="4"/>
      <c r="P19" s="4"/>
    </row>
    <row r="20" spans="3:16" ht="15" customHeight="1" x14ac:dyDescent="0.25">
      <c r="C20" s="79">
        <v>35</v>
      </c>
      <c r="E20" s="18">
        <f t="shared" si="0"/>
        <v>50</v>
      </c>
      <c r="F20" s="29">
        <f t="shared" si="1"/>
        <v>-15</v>
      </c>
      <c r="G20" s="29">
        <f t="shared" si="2"/>
        <v>225</v>
      </c>
      <c r="H20" s="4"/>
      <c r="I20" s="4"/>
      <c r="J20" s="4"/>
      <c r="K20" s="4"/>
      <c r="L20" s="4"/>
      <c r="M20" s="4"/>
      <c r="N20" s="4"/>
      <c r="O20" s="4"/>
      <c r="P20" s="4"/>
    </row>
    <row r="21" spans="3:16" ht="15" customHeight="1" x14ac:dyDescent="0.25">
      <c r="C21" s="79">
        <v>36</v>
      </c>
      <c r="E21" s="18">
        <f t="shared" si="0"/>
        <v>50</v>
      </c>
      <c r="F21" s="29">
        <f t="shared" si="1"/>
        <v>-14</v>
      </c>
      <c r="G21" s="29">
        <f t="shared" si="2"/>
        <v>196</v>
      </c>
      <c r="H21" s="4"/>
      <c r="I21" s="4"/>
      <c r="J21" s="4"/>
      <c r="K21" s="4"/>
      <c r="L21" s="4"/>
      <c r="M21" s="4"/>
      <c r="N21" s="4"/>
      <c r="O21" s="4"/>
      <c r="P21" s="4"/>
    </row>
    <row r="22" spans="3:16" ht="15" customHeight="1" x14ac:dyDescent="0.25">
      <c r="C22" s="79">
        <v>36</v>
      </c>
      <c r="E22" s="18">
        <f t="shared" si="0"/>
        <v>50</v>
      </c>
      <c r="F22" s="29">
        <f t="shared" si="1"/>
        <v>-14</v>
      </c>
      <c r="G22" s="29">
        <f t="shared" si="2"/>
        <v>196</v>
      </c>
      <c r="H22" s="4"/>
      <c r="I22" s="4"/>
      <c r="J22" s="4"/>
      <c r="K22" s="4"/>
      <c r="L22" s="4"/>
      <c r="M22" s="4"/>
      <c r="N22" s="4"/>
      <c r="O22" s="4"/>
      <c r="P22" s="4"/>
    </row>
    <row r="23" spans="3:16" ht="15" customHeight="1" x14ac:dyDescent="0.25">
      <c r="C23" s="79">
        <v>38</v>
      </c>
      <c r="E23" s="18">
        <f t="shared" si="0"/>
        <v>50</v>
      </c>
      <c r="F23" s="29">
        <f t="shared" si="1"/>
        <v>-12</v>
      </c>
      <c r="G23" s="29">
        <f t="shared" si="2"/>
        <v>144</v>
      </c>
      <c r="H23" s="4"/>
      <c r="I23" s="4"/>
      <c r="J23" s="4"/>
      <c r="K23" s="4"/>
      <c r="L23" s="4"/>
      <c r="M23" s="4"/>
      <c r="N23" s="4"/>
      <c r="O23" s="4"/>
      <c r="P23" s="4"/>
    </row>
    <row r="24" spans="3:16" ht="15" customHeight="1" x14ac:dyDescent="0.25">
      <c r="C24" s="26">
        <v>38</v>
      </c>
      <c r="E24" s="18">
        <f t="shared" si="0"/>
        <v>50</v>
      </c>
      <c r="F24" s="29">
        <f t="shared" si="1"/>
        <v>-12</v>
      </c>
      <c r="G24" s="29">
        <f t="shared" si="2"/>
        <v>144</v>
      </c>
      <c r="H24" s="4"/>
      <c r="I24" s="4"/>
      <c r="J24" s="4"/>
      <c r="K24" s="4"/>
      <c r="L24" s="4"/>
      <c r="M24" s="4"/>
      <c r="N24" s="4"/>
      <c r="O24" s="4"/>
      <c r="P24" s="4"/>
    </row>
    <row r="25" spans="3:16" ht="15" customHeight="1" x14ac:dyDescent="0.25">
      <c r="C25" s="79">
        <v>39</v>
      </c>
      <c r="E25" s="18">
        <f t="shared" si="0"/>
        <v>50</v>
      </c>
      <c r="F25" s="29">
        <f t="shared" si="1"/>
        <v>-11</v>
      </c>
      <c r="G25" s="29">
        <f t="shared" si="2"/>
        <v>121</v>
      </c>
      <c r="H25" s="4"/>
      <c r="I25" s="4"/>
      <c r="J25" s="4"/>
      <c r="K25" s="4"/>
      <c r="L25" s="4"/>
      <c r="M25" s="4"/>
      <c r="N25" s="4"/>
      <c r="O25" s="4"/>
      <c r="P25" s="4"/>
    </row>
    <row r="26" spans="3:16" ht="15" customHeight="1" x14ac:dyDescent="0.25">
      <c r="C26" s="26">
        <v>39</v>
      </c>
      <c r="E26" s="18">
        <f t="shared" si="0"/>
        <v>50</v>
      </c>
      <c r="F26" s="29">
        <f t="shared" si="1"/>
        <v>-11</v>
      </c>
      <c r="G26" s="29">
        <f t="shared" si="2"/>
        <v>121</v>
      </c>
      <c r="H26" s="4"/>
      <c r="I26" s="4"/>
      <c r="J26" s="4"/>
      <c r="K26" s="4"/>
      <c r="L26" s="4"/>
      <c r="M26" s="4"/>
      <c r="N26" s="4"/>
      <c r="O26" s="4"/>
      <c r="P26" s="4"/>
    </row>
    <row r="27" spans="3:16" ht="15" customHeight="1" x14ac:dyDescent="0.25">
      <c r="C27" s="79">
        <v>40</v>
      </c>
      <c r="E27" s="18">
        <f t="shared" si="0"/>
        <v>50</v>
      </c>
      <c r="F27" s="29">
        <f t="shared" si="1"/>
        <v>-10</v>
      </c>
      <c r="G27" s="29">
        <f t="shared" si="2"/>
        <v>100</v>
      </c>
      <c r="H27" s="4"/>
      <c r="I27" s="4"/>
      <c r="J27" s="4"/>
      <c r="K27" s="4"/>
      <c r="L27" s="4"/>
      <c r="M27" s="4"/>
      <c r="N27" s="4"/>
      <c r="O27" s="4"/>
      <c r="P27" s="4"/>
    </row>
    <row r="28" spans="3:16" ht="15" customHeight="1" x14ac:dyDescent="0.25">
      <c r="C28" s="79">
        <v>41</v>
      </c>
      <c r="E28" s="18">
        <f t="shared" si="0"/>
        <v>50</v>
      </c>
      <c r="F28" s="29">
        <f t="shared" si="1"/>
        <v>-9</v>
      </c>
      <c r="G28" s="29">
        <f t="shared" si="2"/>
        <v>81</v>
      </c>
      <c r="H28" s="4"/>
      <c r="I28" s="4"/>
      <c r="J28" s="4"/>
      <c r="K28" s="4"/>
      <c r="L28" s="4"/>
      <c r="M28" s="4"/>
      <c r="N28" s="4"/>
      <c r="O28" s="4"/>
      <c r="P28" s="4"/>
    </row>
    <row r="29" spans="3:16" ht="15" customHeight="1" x14ac:dyDescent="0.25">
      <c r="C29" s="79">
        <v>41</v>
      </c>
      <c r="E29" s="18">
        <f t="shared" si="0"/>
        <v>50</v>
      </c>
      <c r="F29" s="29">
        <f t="shared" si="1"/>
        <v>-9</v>
      </c>
      <c r="G29" s="29">
        <f t="shared" si="2"/>
        <v>81</v>
      </c>
      <c r="H29" s="4"/>
      <c r="I29" s="4"/>
      <c r="J29" s="4"/>
      <c r="K29" s="4"/>
      <c r="L29" s="4"/>
      <c r="M29" s="4"/>
      <c r="N29" s="4"/>
      <c r="O29" s="4"/>
      <c r="P29" s="4"/>
    </row>
    <row r="30" spans="3:16" ht="15" customHeight="1" x14ac:dyDescent="0.25">
      <c r="C30" s="79">
        <v>41</v>
      </c>
      <c r="E30" s="18">
        <f t="shared" si="0"/>
        <v>50</v>
      </c>
      <c r="F30" s="29">
        <f t="shared" si="1"/>
        <v>-9</v>
      </c>
      <c r="G30" s="29">
        <f t="shared" si="2"/>
        <v>81</v>
      </c>
      <c r="H30" s="4"/>
      <c r="I30" s="4"/>
      <c r="J30" s="4"/>
      <c r="K30" s="4"/>
      <c r="L30" s="4"/>
      <c r="M30" s="4"/>
      <c r="N30" s="4"/>
      <c r="O30" s="4"/>
      <c r="P30" s="4"/>
    </row>
    <row r="31" spans="3:16" ht="15" customHeight="1" x14ac:dyDescent="0.25">
      <c r="C31" s="26">
        <v>41</v>
      </c>
      <c r="E31" s="18">
        <f t="shared" si="0"/>
        <v>50</v>
      </c>
      <c r="F31" s="29">
        <f t="shared" si="1"/>
        <v>-9</v>
      </c>
      <c r="G31" s="29">
        <f t="shared" si="2"/>
        <v>81</v>
      </c>
      <c r="H31" s="4"/>
      <c r="I31" s="4"/>
      <c r="J31" s="4"/>
      <c r="K31" s="4"/>
      <c r="L31" s="4"/>
      <c r="M31" s="4"/>
      <c r="N31" s="4"/>
      <c r="O31" s="4"/>
      <c r="P31" s="4"/>
    </row>
    <row r="32" spans="3:16" ht="15" customHeight="1" x14ac:dyDescent="0.25">
      <c r="C32" s="79">
        <v>42</v>
      </c>
      <c r="E32" s="18">
        <f t="shared" si="0"/>
        <v>50</v>
      </c>
      <c r="F32" s="29">
        <f t="shared" si="1"/>
        <v>-8</v>
      </c>
      <c r="G32" s="29">
        <f t="shared" si="2"/>
        <v>64</v>
      </c>
      <c r="H32" s="4"/>
      <c r="I32" s="4"/>
      <c r="J32" s="4"/>
      <c r="K32" s="4"/>
      <c r="L32" s="4"/>
      <c r="M32" s="4"/>
      <c r="N32" s="4"/>
      <c r="O32" s="4"/>
      <c r="P32" s="4"/>
    </row>
    <row r="33" spans="3:16" ht="15" customHeight="1" x14ac:dyDescent="0.25">
      <c r="C33" s="79">
        <v>42</v>
      </c>
      <c r="E33" s="18">
        <f t="shared" si="0"/>
        <v>50</v>
      </c>
      <c r="F33" s="29">
        <f t="shared" si="1"/>
        <v>-8</v>
      </c>
      <c r="G33" s="29">
        <f t="shared" si="2"/>
        <v>64</v>
      </c>
      <c r="H33" s="4"/>
      <c r="I33" s="4"/>
      <c r="J33" s="4"/>
      <c r="K33" s="4"/>
      <c r="L33" s="4"/>
      <c r="M33" s="4"/>
      <c r="N33" s="4"/>
      <c r="O33" s="4"/>
      <c r="P33" s="4"/>
    </row>
    <row r="34" spans="3:16" ht="15" customHeight="1" x14ac:dyDescent="0.25">
      <c r="C34" s="26">
        <v>43</v>
      </c>
      <c r="E34" s="18">
        <f t="shared" ref="E34:E65" si="3">$C$100</f>
        <v>50</v>
      </c>
      <c r="F34" s="29">
        <f t="shared" si="1"/>
        <v>-7</v>
      </c>
      <c r="G34" s="29">
        <f t="shared" si="2"/>
        <v>49</v>
      </c>
      <c r="H34" s="4"/>
      <c r="I34" s="4"/>
      <c r="J34" s="4"/>
      <c r="K34" s="4"/>
      <c r="L34" s="4"/>
      <c r="M34" s="4"/>
      <c r="N34" s="4"/>
      <c r="O34" s="4"/>
      <c r="P34" s="4"/>
    </row>
    <row r="35" spans="3:16" ht="15" customHeight="1" x14ac:dyDescent="0.25">
      <c r="C35" s="79">
        <v>44</v>
      </c>
      <c r="E35" s="18">
        <f t="shared" si="3"/>
        <v>50</v>
      </c>
      <c r="F35" s="29">
        <f t="shared" si="1"/>
        <v>-6</v>
      </c>
      <c r="G35" s="29">
        <f t="shared" si="2"/>
        <v>36</v>
      </c>
      <c r="H35" s="4"/>
      <c r="I35" s="4"/>
      <c r="J35" s="4"/>
      <c r="K35" s="4"/>
      <c r="L35" s="4"/>
      <c r="M35" s="4"/>
      <c r="N35" s="4"/>
      <c r="O35" s="4"/>
      <c r="P35" s="4"/>
    </row>
    <row r="36" spans="3:16" ht="15" customHeight="1" x14ac:dyDescent="0.25">
      <c r="C36" s="26">
        <v>44</v>
      </c>
      <c r="E36" s="18">
        <f t="shared" si="3"/>
        <v>50</v>
      </c>
      <c r="F36" s="29">
        <f t="shared" si="1"/>
        <v>-6</v>
      </c>
      <c r="G36" s="29">
        <f t="shared" si="2"/>
        <v>36</v>
      </c>
      <c r="H36" s="4"/>
      <c r="I36" s="4"/>
      <c r="J36" s="4"/>
      <c r="K36" s="4"/>
      <c r="L36" s="4"/>
      <c r="M36" s="4"/>
      <c r="N36" s="4"/>
      <c r="O36" s="4"/>
      <c r="P36" s="4"/>
    </row>
    <row r="37" spans="3:16" ht="15" customHeight="1" x14ac:dyDescent="0.25">
      <c r="C37" s="79">
        <v>45</v>
      </c>
      <c r="E37" s="18">
        <f t="shared" si="3"/>
        <v>50</v>
      </c>
      <c r="F37" s="29">
        <f t="shared" si="1"/>
        <v>-5</v>
      </c>
      <c r="G37" s="29">
        <f t="shared" si="2"/>
        <v>25</v>
      </c>
      <c r="H37" s="4"/>
      <c r="I37" s="4"/>
      <c r="J37" s="4"/>
      <c r="K37" s="4"/>
      <c r="L37" s="4"/>
      <c r="M37" s="4"/>
      <c r="N37" s="4"/>
      <c r="O37" s="4"/>
      <c r="P37" s="4"/>
    </row>
    <row r="38" spans="3:16" ht="15" customHeight="1" x14ac:dyDescent="0.25">
      <c r="C38" s="79">
        <v>45</v>
      </c>
      <c r="E38" s="18">
        <f t="shared" si="3"/>
        <v>50</v>
      </c>
      <c r="F38" s="29">
        <f t="shared" si="1"/>
        <v>-5</v>
      </c>
      <c r="G38" s="29">
        <f t="shared" si="2"/>
        <v>25</v>
      </c>
      <c r="H38" s="4"/>
      <c r="I38" s="4"/>
      <c r="J38" s="4"/>
      <c r="K38" s="4"/>
      <c r="L38" s="4"/>
      <c r="M38" s="4"/>
      <c r="N38" s="4"/>
      <c r="O38" s="4"/>
      <c r="P38" s="4"/>
    </row>
    <row r="39" spans="3:16" ht="15" customHeight="1" x14ac:dyDescent="0.25">
      <c r="C39" s="79">
        <v>45</v>
      </c>
      <c r="E39" s="18">
        <f t="shared" si="3"/>
        <v>50</v>
      </c>
      <c r="F39" s="29">
        <f t="shared" si="1"/>
        <v>-5</v>
      </c>
      <c r="G39" s="29">
        <f t="shared" si="2"/>
        <v>25</v>
      </c>
      <c r="H39" s="4"/>
      <c r="I39" s="4"/>
      <c r="J39" s="4"/>
      <c r="K39" s="4"/>
      <c r="L39" s="4"/>
      <c r="M39" s="4"/>
      <c r="N39" s="4"/>
      <c r="O39" s="4"/>
      <c r="P39" s="4"/>
    </row>
    <row r="40" spans="3:16" ht="15" customHeight="1" x14ac:dyDescent="0.25">
      <c r="C40" s="79">
        <v>45</v>
      </c>
      <c r="E40" s="18">
        <f t="shared" si="3"/>
        <v>50</v>
      </c>
      <c r="F40" s="29">
        <f t="shared" si="1"/>
        <v>-5</v>
      </c>
      <c r="G40" s="29">
        <f t="shared" si="2"/>
        <v>25</v>
      </c>
      <c r="H40" s="4"/>
      <c r="I40" s="4"/>
      <c r="J40" s="4"/>
      <c r="K40" s="4"/>
      <c r="L40" s="4"/>
      <c r="M40" s="4"/>
      <c r="N40" s="4"/>
      <c r="O40" s="4"/>
      <c r="P40" s="4"/>
    </row>
    <row r="41" spans="3:16" ht="15" customHeight="1" x14ac:dyDescent="0.25">
      <c r="C41" s="79">
        <v>45</v>
      </c>
      <c r="E41" s="18">
        <f t="shared" si="3"/>
        <v>50</v>
      </c>
      <c r="F41" s="29">
        <f t="shared" si="1"/>
        <v>-5</v>
      </c>
      <c r="G41" s="29">
        <f t="shared" si="2"/>
        <v>25</v>
      </c>
      <c r="H41" s="4"/>
      <c r="I41" s="4"/>
      <c r="J41" s="4"/>
      <c r="K41" s="4"/>
      <c r="L41" s="4"/>
      <c r="M41" s="4"/>
      <c r="N41" s="4"/>
      <c r="O41" s="4"/>
      <c r="P41" s="4"/>
    </row>
    <row r="42" spans="3:16" ht="15" customHeight="1" x14ac:dyDescent="0.25">
      <c r="C42" s="79">
        <v>45</v>
      </c>
      <c r="E42" s="18">
        <f t="shared" si="3"/>
        <v>50</v>
      </c>
      <c r="F42" s="29">
        <f t="shared" si="1"/>
        <v>-5</v>
      </c>
      <c r="G42" s="29">
        <f t="shared" si="2"/>
        <v>25</v>
      </c>
      <c r="H42" s="4"/>
      <c r="I42" s="4"/>
      <c r="J42" s="4"/>
      <c r="K42" s="4"/>
      <c r="L42" s="4"/>
      <c r="M42" s="4"/>
      <c r="N42" s="4"/>
      <c r="O42" s="4"/>
      <c r="P42" s="4"/>
    </row>
    <row r="43" spans="3:16" ht="15" customHeight="1" x14ac:dyDescent="0.25">
      <c r="C43" s="79">
        <v>46</v>
      </c>
      <c r="E43" s="18">
        <f t="shared" si="3"/>
        <v>50</v>
      </c>
      <c r="F43" s="29">
        <f t="shared" si="1"/>
        <v>-4</v>
      </c>
      <c r="G43" s="29">
        <f t="shared" si="2"/>
        <v>16</v>
      </c>
      <c r="H43" s="4"/>
      <c r="I43" s="4"/>
      <c r="J43" s="4"/>
      <c r="K43" s="4"/>
      <c r="L43" s="4"/>
      <c r="M43" s="4"/>
      <c r="N43" s="4"/>
      <c r="O43" s="4"/>
      <c r="P43" s="4"/>
    </row>
    <row r="44" spans="3:16" ht="15" customHeight="1" x14ac:dyDescent="0.25">
      <c r="C44" s="79">
        <v>46</v>
      </c>
      <c r="E44" s="18">
        <f t="shared" si="3"/>
        <v>50</v>
      </c>
      <c r="F44" s="29">
        <f t="shared" si="1"/>
        <v>-4</v>
      </c>
      <c r="G44" s="29">
        <f t="shared" si="2"/>
        <v>16</v>
      </c>
      <c r="H44" s="4"/>
      <c r="I44" s="4"/>
      <c r="J44" s="4"/>
      <c r="K44" s="4"/>
      <c r="L44" s="4"/>
      <c r="M44" s="4"/>
      <c r="N44" s="4"/>
      <c r="O44" s="4"/>
      <c r="P44" s="4"/>
    </row>
    <row r="45" spans="3:16" ht="15" customHeight="1" x14ac:dyDescent="0.25">
      <c r="C45" s="79">
        <v>46</v>
      </c>
      <c r="E45" s="18">
        <f t="shared" si="3"/>
        <v>50</v>
      </c>
      <c r="F45" s="29">
        <f t="shared" si="1"/>
        <v>-4</v>
      </c>
      <c r="G45" s="29">
        <f t="shared" si="2"/>
        <v>16</v>
      </c>
      <c r="H45" s="4"/>
      <c r="I45" s="4"/>
      <c r="J45" s="4"/>
      <c r="K45" s="4"/>
      <c r="L45" s="4"/>
      <c r="M45" s="4"/>
      <c r="N45" s="4"/>
      <c r="O45" s="4"/>
      <c r="P45" s="4"/>
    </row>
    <row r="46" spans="3:16" ht="15" customHeight="1" x14ac:dyDescent="0.25">
      <c r="C46" s="26">
        <v>46</v>
      </c>
      <c r="E46" s="18">
        <f t="shared" si="3"/>
        <v>50</v>
      </c>
      <c r="F46" s="29">
        <f t="shared" si="1"/>
        <v>-4</v>
      </c>
      <c r="G46" s="29">
        <f t="shared" si="2"/>
        <v>16</v>
      </c>
      <c r="H46" s="4"/>
      <c r="I46" s="4"/>
      <c r="J46" s="4"/>
      <c r="K46" s="4"/>
      <c r="L46" s="4"/>
      <c r="M46" s="4"/>
      <c r="N46" s="4"/>
      <c r="O46" s="4"/>
      <c r="P46" s="4"/>
    </row>
    <row r="47" spans="3:16" ht="15" customHeight="1" x14ac:dyDescent="0.25">
      <c r="C47" s="79">
        <v>47</v>
      </c>
      <c r="E47" s="18">
        <f t="shared" si="3"/>
        <v>50</v>
      </c>
      <c r="F47" s="29">
        <f t="shared" si="1"/>
        <v>-3</v>
      </c>
      <c r="G47" s="29">
        <f t="shared" si="2"/>
        <v>9</v>
      </c>
      <c r="H47" s="4"/>
      <c r="I47" s="4"/>
      <c r="J47" s="4"/>
      <c r="K47" s="4"/>
      <c r="L47" s="4"/>
      <c r="M47" s="4"/>
      <c r="N47" s="4"/>
      <c r="O47" s="4"/>
      <c r="P47" s="4"/>
    </row>
    <row r="48" spans="3:16" ht="15" customHeight="1" x14ac:dyDescent="0.25">
      <c r="C48" s="79">
        <v>47</v>
      </c>
      <c r="E48" s="18">
        <f t="shared" si="3"/>
        <v>50</v>
      </c>
      <c r="F48" s="29">
        <f t="shared" si="1"/>
        <v>-3</v>
      </c>
      <c r="G48" s="29">
        <f t="shared" si="2"/>
        <v>9</v>
      </c>
      <c r="H48" s="4"/>
      <c r="I48" s="4"/>
      <c r="J48" s="4"/>
      <c r="K48" s="4"/>
      <c r="L48" s="4"/>
      <c r="M48" s="4"/>
      <c r="N48" s="4"/>
      <c r="O48" s="4"/>
      <c r="P48" s="4"/>
    </row>
    <row r="49" spans="3:16" ht="15" customHeight="1" x14ac:dyDescent="0.25">
      <c r="C49" s="79">
        <v>48</v>
      </c>
      <c r="E49" s="18">
        <f t="shared" si="3"/>
        <v>50</v>
      </c>
      <c r="F49" s="29">
        <f t="shared" si="1"/>
        <v>-2</v>
      </c>
      <c r="G49" s="29">
        <f t="shared" si="2"/>
        <v>4</v>
      </c>
      <c r="H49" s="4"/>
      <c r="I49" s="4"/>
      <c r="J49" s="4"/>
      <c r="K49" s="4"/>
      <c r="L49" s="4"/>
      <c r="M49" s="4"/>
      <c r="N49" s="4"/>
      <c r="O49" s="4"/>
      <c r="P49" s="4"/>
    </row>
    <row r="50" spans="3:16" ht="15" customHeight="1" x14ac:dyDescent="0.25">
      <c r="C50" s="26">
        <v>48</v>
      </c>
      <c r="E50" s="18">
        <f t="shared" si="3"/>
        <v>50</v>
      </c>
      <c r="F50" s="29">
        <f t="shared" si="1"/>
        <v>-2</v>
      </c>
      <c r="G50" s="29">
        <f t="shared" si="2"/>
        <v>4</v>
      </c>
      <c r="H50" s="4"/>
      <c r="I50" s="4"/>
      <c r="J50" s="4"/>
      <c r="K50" s="4"/>
      <c r="L50" s="4"/>
      <c r="M50" s="4"/>
      <c r="N50" s="4"/>
      <c r="O50" s="4"/>
      <c r="P50" s="4"/>
    </row>
    <row r="51" spans="3:16" ht="15" customHeight="1" x14ac:dyDescent="0.25">
      <c r="C51" s="26">
        <v>48</v>
      </c>
      <c r="E51" s="18">
        <f t="shared" si="3"/>
        <v>50</v>
      </c>
      <c r="F51" s="29">
        <f t="shared" si="1"/>
        <v>-2</v>
      </c>
      <c r="G51" s="29">
        <f t="shared" si="2"/>
        <v>4</v>
      </c>
      <c r="H51" s="4"/>
      <c r="I51" s="4"/>
      <c r="J51" s="4"/>
      <c r="K51" s="4"/>
      <c r="L51" s="4"/>
      <c r="M51" s="4"/>
      <c r="N51" s="4"/>
      <c r="O51" s="4"/>
      <c r="P51" s="4"/>
    </row>
    <row r="52" spans="3:16" ht="15" customHeight="1" x14ac:dyDescent="0.25">
      <c r="C52" s="79">
        <v>49</v>
      </c>
      <c r="E52" s="18">
        <f t="shared" si="3"/>
        <v>50</v>
      </c>
      <c r="F52" s="29">
        <f t="shared" si="1"/>
        <v>-1</v>
      </c>
      <c r="G52" s="29">
        <f t="shared" si="2"/>
        <v>1</v>
      </c>
      <c r="H52" s="4"/>
      <c r="I52" s="4"/>
      <c r="J52" s="4"/>
      <c r="K52" s="4"/>
      <c r="L52" s="4"/>
      <c r="M52" s="4"/>
      <c r="N52" s="4"/>
      <c r="O52" s="4"/>
      <c r="P52" s="4"/>
    </row>
    <row r="53" spans="3:16" ht="15" customHeight="1" x14ac:dyDescent="0.25">
      <c r="C53" s="26">
        <v>49</v>
      </c>
      <c r="E53" s="18">
        <f t="shared" si="3"/>
        <v>50</v>
      </c>
      <c r="F53" s="29">
        <f t="shared" si="1"/>
        <v>-1</v>
      </c>
      <c r="G53" s="29">
        <f t="shared" si="2"/>
        <v>1</v>
      </c>
      <c r="H53" s="4"/>
      <c r="I53" s="4"/>
      <c r="J53" s="4"/>
      <c r="K53" s="4"/>
      <c r="L53" s="4"/>
      <c r="M53" s="4"/>
      <c r="N53" s="4"/>
      <c r="O53" s="4"/>
      <c r="P53" s="4"/>
    </row>
    <row r="54" spans="3:16" ht="15" customHeight="1" x14ac:dyDescent="0.25">
      <c r="C54" s="79">
        <v>50</v>
      </c>
      <c r="E54" s="18">
        <f t="shared" si="3"/>
        <v>50</v>
      </c>
      <c r="F54" s="29">
        <f t="shared" si="1"/>
        <v>0</v>
      </c>
      <c r="G54" s="29">
        <f t="shared" si="2"/>
        <v>0</v>
      </c>
      <c r="H54" s="4"/>
      <c r="I54" s="4"/>
      <c r="J54" s="4"/>
      <c r="K54" s="4"/>
      <c r="L54" s="4"/>
      <c r="M54" s="4"/>
      <c r="N54" s="4"/>
      <c r="O54" s="4"/>
      <c r="P54" s="4"/>
    </row>
    <row r="55" spans="3:16" ht="15" customHeight="1" x14ac:dyDescent="0.25">
      <c r="C55" s="79">
        <v>50</v>
      </c>
      <c r="E55" s="18">
        <f t="shared" si="3"/>
        <v>50</v>
      </c>
      <c r="F55" s="29">
        <f t="shared" si="1"/>
        <v>0</v>
      </c>
      <c r="G55" s="29">
        <f t="shared" si="2"/>
        <v>0</v>
      </c>
      <c r="H55" s="4"/>
      <c r="I55" s="4"/>
      <c r="J55" s="4"/>
      <c r="K55" s="4"/>
      <c r="L55" s="4"/>
      <c r="M55" s="4"/>
      <c r="N55" s="4"/>
      <c r="O55" s="4"/>
      <c r="P55" s="4"/>
    </row>
    <row r="56" spans="3:16" ht="15" customHeight="1" x14ac:dyDescent="0.25">
      <c r="C56" s="79">
        <v>51</v>
      </c>
      <c r="E56" s="18">
        <f t="shared" si="3"/>
        <v>50</v>
      </c>
      <c r="F56" s="29">
        <f t="shared" si="1"/>
        <v>1</v>
      </c>
      <c r="G56" s="29">
        <f t="shared" si="2"/>
        <v>1</v>
      </c>
      <c r="H56" s="4"/>
      <c r="I56" s="4"/>
      <c r="J56" s="4"/>
      <c r="K56" s="4"/>
      <c r="L56" s="4"/>
      <c r="M56" s="4"/>
      <c r="N56" s="4"/>
      <c r="O56" s="4"/>
      <c r="P56" s="4"/>
    </row>
    <row r="57" spans="3:16" ht="15" customHeight="1" x14ac:dyDescent="0.25">
      <c r="C57" s="26">
        <v>51</v>
      </c>
      <c r="E57" s="18">
        <f t="shared" si="3"/>
        <v>50</v>
      </c>
      <c r="F57" s="29">
        <f t="shared" si="1"/>
        <v>1</v>
      </c>
      <c r="G57" s="29">
        <f t="shared" si="2"/>
        <v>1</v>
      </c>
      <c r="H57" s="4"/>
      <c r="I57" s="4"/>
      <c r="J57" s="4"/>
      <c r="K57" s="4"/>
      <c r="L57" s="4"/>
      <c r="M57" s="4"/>
      <c r="N57" s="4"/>
      <c r="O57" s="4"/>
      <c r="P57" s="4"/>
    </row>
    <row r="58" spans="3:16" ht="15" customHeight="1" x14ac:dyDescent="0.25">
      <c r="C58" s="26">
        <v>51</v>
      </c>
      <c r="E58" s="18">
        <f t="shared" si="3"/>
        <v>50</v>
      </c>
      <c r="F58" s="29">
        <f t="shared" si="1"/>
        <v>1</v>
      </c>
      <c r="G58" s="29">
        <f t="shared" si="2"/>
        <v>1</v>
      </c>
      <c r="H58" s="4"/>
      <c r="I58" s="4"/>
      <c r="J58" s="4"/>
      <c r="K58" s="4"/>
      <c r="L58" s="4"/>
      <c r="M58" s="4"/>
      <c r="N58" s="4"/>
      <c r="O58" s="4"/>
      <c r="P58" s="4"/>
    </row>
    <row r="59" spans="3:16" ht="15" customHeight="1" x14ac:dyDescent="0.25">
      <c r="C59" s="79">
        <v>52</v>
      </c>
      <c r="E59" s="18">
        <f t="shared" si="3"/>
        <v>50</v>
      </c>
      <c r="F59" s="29">
        <f t="shared" si="1"/>
        <v>2</v>
      </c>
      <c r="G59" s="29">
        <f t="shared" si="2"/>
        <v>4</v>
      </c>
      <c r="H59" s="4"/>
      <c r="I59" s="4"/>
      <c r="J59" s="4"/>
      <c r="K59" s="4"/>
      <c r="L59" s="4"/>
      <c r="M59" s="4"/>
      <c r="N59" s="4"/>
      <c r="O59" s="4"/>
      <c r="P59" s="4"/>
    </row>
    <row r="60" spans="3:16" ht="15" customHeight="1" x14ac:dyDescent="0.25">
      <c r="C60" s="79">
        <v>53</v>
      </c>
      <c r="E60" s="18">
        <f t="shared" si="3"/>
        <v>50</v>
      </c>
      <c r="F60" s="29">
        <f t="shared" si="1"/>
        <v>3</v>
      </c>
      <c r="G60" s="29">
        <f t="shared" si="2"/>
        <v>9</v>
      </c>
      <c r="H60" s="4"/>
      <c r="I60" s="4"/>
      <c r="J60" s="4"/>
      <c r="K60" s="4"/>
      <c r="L60" s="4"/>
      <c r="M60" s="4"/>
      <c r="N60" s="4"/>
      <c r="O60" s="4"/>
      <c r="P60" s="4"/>
    </row>
    <row r="61" spans="3:16" ht="15" customHeight="1" x14ac:dyDescent="0.25">
      <c r="C61" s="79">
        <v>53</v>
      </c>
      <c r="E61" s="18">
        <f t="shared" si="3"/>
        <v>50</v>
      </c>
      <c r="F61" s="29">
        <f t="shared" si="1"/>
        <v>3</v>
      </c>
      <c r="G61" s="29">
        <f t="shared" si="2"/>
        <v>9</v>
      </c>
      <c r="H61" s="4"/>
      <c r="I61" s="4"/>
      <c r="J61" s="4"/>
      <c r="K61" s="4"/>
      <c r="L61" s="4"/>
      <c r="M61" s="4"/>
      <c r="N61" s="4"/>
      <c r="O61" s="4"/>
      <c r="P61" s="4"/>
    </row>
    <row r="62" spans="3:16" ht="15" customHeight="1" x14ac:dyDescent="0.25">
      <c r="C62" s="26">
        <v>53</v>
      </c>
      <c r="E62" s="18">
        <f t="shared" si="3"/>
        <v>50</v>
      </c>
      <c r="F62" s="29">
        <f t="shared" si="1"/>
        <v>3</v>
      </c>
      <c r="G62" s="29">
        <f t="shared" si="2"/>
        <v>9</v>
      </c>
      <c r="H62" s="4"/>
      <c r="I62" s="4"/>
      <c r="J62" s="4"/>
      <c r="K62" s="4"/>
      <c r="L62" s="4"/>
      <c r="M62" s="4"/>
      <c r="N62" s="4"/>
      <c r="O62" s="4"/>
      <c r="P62" s="4"/>
    </row>
    <row r="63" spans="3:16" ht="15" customHeight="1" x14ac:dyDescent="0.25">
      <c r="C63" s="26">
        <v>53</v>
      </c>
      <c r="E63" s="18">
        <f t="shared" si="3"/>
        <v>50</v>
      </c>
      <c r="F63" s="29">
        <f t="shared" si="1"/>
        <v>3</v>
      </c>
      <c r="G63" s="29">
        <f t="shared" si="2"/>
        <v>9</v>
      </c>
      <c r="H63" s="4"/>
      <c r="I63" s="4"/>
      <c r="J63" s="4"/>
      <c r="K63" s="4"/>
      <c r="L63" s="4"/>
      <c r="M63" s="4"/>
      <c r="N63" s="4"/>
      <c r="O63" s="4"/>
      <c r="P63" s="4"/>
    </row>
    <row r="64" spans="3:16" ht="15" customHeight="1" x14ac:dyDescent="0.25">
      <c r="C64" s="79">
        <v>54</v>
      </c>
      <c r="E64" s="18">
        <f t="shared" si="3"/>
        <v>50</v>
      </c>
      <c r="F64" s="29">
        <f t="shared" si="1"/>
        <v>4</v>
      </c>
      <c r="G64" s="29">
        <f t="shared" si="2"/>
        <v>16</v>
      </c>
      <c r="H64" s="4"/>
      <c r="I64" s="4"/>
      <c r="J64" s="4"/>
      <c r="K64" s="4"/>
      <c r="L64" s="4"/>
      <c r="M64" s="4"/>
      <c r="N64" s="4"/>
      <c r="O64" s="4"/>
      <c r="P64" s="4"/>
    </row>
    <row r="65" spans="3:16" ht="15" customHeight="1" x14ac:dyDescent="0.25">
      <c r="C65" s="26">
        <v>55</v>
      </c>
      <c r="E65" s="18">
        <f t="shared" si="3"/>
        <v>50</v>
      </c>
      <c r="F65" s="29">
        <f t="shared" si="1"/>
        <v>5</v>
      </c>
      <c r="G65" s="29">
        <f t="shared" si="2"/>
        <v>25</v>
      </c>
      <c r="H65" s="4"/>
      <c r="I65" s="4"/>
      <c r="J65" s="4"/>
      <c r="K65" s="4"/>
      <c r="L65" s="4"/>
      <c r="M65" s="4"/>
      <c r="N65" s="4"/>
      <c r="O65" s="4"/>
      <c r="P65" s="4"/>
    </row>
    <row r="66" spans="3:16" ht="15" customHeight="1" x14ac:dyDescent="0.25">
      <c r="C66" s="26">
        <v>55</v>
      </c>
      <c r="E66" s="18">
        <f t="shared" ref="E66:E97" si="4">$C$100</f>
        <v>50</v>
      </c>
      <c r="F66" s="29">
        <f t="shared" si="1"/>
        <v>5</v>
      </c>
      <c r="G66" s="29">
        <f t="shared" si="2"/>
        <v>25</v>
      </c>
      <c r="H66" s="4"/>
      <c r="I66" s="4"/>
      <c r="J66" s="4"/>
      <c r="K66" s="4"/>
      <c r="L66" s="4"/>
      <c r="M66" s="4"/>
      <c r="N66" s="4"/>
      <c r="O66" s="4"/>
      <c r="P66" s="4"/>
    </row>
    <row r="67" spans="3:16" ht="15" customHeight="1" x14ac:dyDescent="0.25">
      <c r="C67" s="26">
        <v>56</v>
      </c>
      <c r="E67" s="18">
        <f t="shared" si="4"/>
        <v>50</v>
      </c>
      <c r="F67" s="29">
        <f t="shared" ref="F67:F97" si="5">C67-E67</f>
        <v>6</v>
      </c>
      <c r="G67" s="29">
        <f t="shared" ref="G67:G97" si="6">F67^2</f>
        <v>36</v>
      </c>
      <c r="H67" s="4"/>
      <c r="I67" s="4"/>
      <c r="J67" s="4"/>
      <c r="K67" s="4"/>
      <c r="L67" s="4"/>
      <c r="M67" s="4"/>
      <c r="N67" s="4"/>
      <c r="O67" s="4"/>
      <c r="P67" s="4"/>
    </row>
    <row r="68" spans="3:16" ht="15" customHeight="1" x14ac:dyDescent="0.25">
      <c r="C68" s="26">
        <v>57</v>
      </c>
      <c r="E68" s="18">
        <f t="shared" si="4"/>
        <v>50</v>
      </c>
      <c r="F68" s="29">
        <f t="shared" si="5"/>
        <v>7</v>
      </c>
      <c r="G68" s="29">
        <f t="shared" si="6"/>
        <v>49</v>
      </c>
      <c r="H68" s="4"/>
      <c r="I68" s="4"/>
      <c r="J68" s="4"/>
      <c r="K68" s="4"/>
      <c r="L68" s="4"/>
      <c r="M68" s="4"/>
      <c r="N68" s="4"/>
      <c r="O68" s="4"/>
      <c r="P68" s="4"/>
    </row>
    <row r="69" spans="3:16" ht="15" customHeight="1" x14ac:dyDescent="0.25">
      <c r="C69" s="79">
        <v>58</v>
      </c>
      <c r="E69" s="18">
        <f t="shared" si="4"/>
        <v>50</v>
      </c>
      <c r="F69" s="29">
        <f t="shared" si="5"/>
        <v>8</v>
      </c>
      <c r="G69" s="29">
        <f t="shared" si="6"/>
        <v>64</v>
      </c>
      <c r="H69" s="4"/>
      <c r="I69" s="4"/>
      <c r="J69" s="4"/>
      <c r="K69" s="4"/>
      <c r="L69" s="4"/>
      <c r="M69" s="4"/>
      <c r="N69" s="4"/>
      <c r="O69" s="4"/>
      <c r="P69" s="4"/>
    </row>
    <row r="70" spans="3:16" ht="15" customHeight="1" x14ac:dyDescent="0.25">
      <c r="C70" s="79">
        <v>59</v>
      </c>
      <c r="E70" s="18">
        <f t="shared" si="4"/>
        <v>50</v>
      </c>
      <c r="F70" s="29">
        <f t="shared" si="5"/>
        <v>9</v>
      </c>
      <c r="G70" s="29">
        <f t="shared" si="6"/>
        <v>81</v>
      </c>
      <c r="H70" s="4"/>
      <c r="I70" s="4"/>
      <c r="J70" s="4"/>
      <c r="K70" s="4"/>
      <c r="L70" s="4"/>
      <c r="M70" s="4"/>
      <c r="N70" s="4"/>
      <c r="O70" s="4"/>
      <c r="P70" s="4"/>
    </row>
    <row r="71" spans="3:16" ht="15" customHeight="1" x14ac:dyDescent="0.25">
      <c r="C71" s="26">
        <v>60</v>
      </c>
      <c r="E71" s="18">
        <f t="shared" si="4"/>
        <v>50</v>
      </c>
      <c r="F71" s="29">
        <f t="shared" si="5"/>
        <v>10</v>
      </c>
      <c r="G71" s="29">
        <f t="shared" si="6"/>
        <v>100</v>
      </c>
      <c r="H71" s="4"/>
      <c r="I71" s="4"/>
      <c r="J71" s="4"/>
      <c r="K71" s="4"/>
      <c r="L71" s="4"/>
      <c r="M71" s="4"/>
      <c r="N71" s="4"/>
      <c r="O71" s="4"/>
      <c r="P71" s="4"/>
    </row>
    <row r="72" spans="3:16" ht="15" customHeight="1" x14ac:dyDescent="0.25">
      <c r="C72" s="79">
        <v>61</v>
      </c>
      <c r="E72" s="18">
        <f t="shared" si="4"/>
        <v>50</v>
      </c>
      <c r="F72" s="29">
        <f t="shared" si="5"/>
        <v>11</v>
      </c>
      <c r="G72" s="29">
        <f t="shared" si="6"/>
        <v>121</v>
      </c>
      <c r="H72" s="4"/>
      <c r="I72" s="4"/>
      <c r="J72" s="4"/>
      <c r="K72" s="4"/>
      <c r="L72" s="4"/>
      <c r="M72" s="4"/>
      <c r="N72" s="4"/>
      <c r="O72" s="4"/>
      <c r="P72" s="4"/>
    </row>
    <row r="73" spans="3:16" ht="15" customHeight="1" x14ac:dyDescent="0.25">
      <c r="C73" s="79">
        <v>61</v>
      </c>
      <c r="E73" s="18">
        <f t="shared" si="4"/>
        <v>50</v>
      </c>
      <c r="F73" s="29">
        <f t="shared" si="5"/>
        <v>11</v>
      </c>
      <c r="G73" s="29">
        <f t="shared" si="6"/>
        <v>121</v>
      </c>
      <c r="H73" s="4"/>
      <c r="I73" s="4"/>
      <c r="J73" s="4"/>
      <c r="K73" s="4"/>
      <c r="L73" s="4"/>
      <c r="M73" s="4"/>
      <c r="N73" s="4"/>
      <c r="O73" s="4"/>
      <c r="P73" s="4"/>
    </row>
    <row r="74" spans="3:16" ht="15" customHeight="1" x14ac:dyDescent="0.25">
      <c r="C74" s="79">
        <v>61</v>
      </c>
      <c r="E74" s="18">
        <f t="shared" si="4"/>
        <v>50</v>
      </c>
      <c r="F74" s="29">
        <f t="shared" si="5"/>
        <v>11</v>
      </c>
      <c r="G74" s="29">
        <f t="shared" si="6"/>
        <v>121</v>
      </c>
      <c r="H74" s="4"/>
      <c r="I74" s="4"/>
      <c r="J74" s="4"/>
      <c r="K74" s="4"/>
      <c r="L74" s="4"/>
      <c r="M74" s="4"/>
      <c r="N74" s="4"/>
      <c r="O74" s="4"/>
      <c r="P74" s="4"/>
    </row>
    <row r="75" spans="3:16" ht="15" customHeight="1" x14ac:dyDescent="0.25">
      <c r="C75" s="79">
        <v>62</v>
      </c>
      <c r="E75" s="18">
        <f t="shared" si="4"/>
        <v>50</v>
      </c>
      <c r="F75" s="29">
        <f t="shared" si="5"/>
        <v>12</v>
      </c>
      <c r="G75" s="29">
        <f t="shared" si="6"/>
        <v>144</v>
      </c>
      <c r="H75" s="4"/>
      <c r="I75" s="4"/>
      <c r="J75" s="4"/>
      <c r="K75" s="4"/>
      <c r="L75" s="4"/>
      <c r="M75" s="4"/>
      <c r="N75" s="4"/>
      <c r="O75" s="4"/>
      <c r="P75" s="4"/>
    </row>
    <row r="76" spans="3:16" ht="15" customHeight="1" x14ac:dyDescent="0.25">
      <c r="C76" s="79">
        <v>64</v>
      </c>
      <c r="E76" s="18">
        <f t="shared" si="4"/>
        <v>50</v>
      </c>
      <c r="F76" s="29">
        <f t="shared" si="5"/>
        <v>14</v>
      </c>
      <c r="G76" s="29">
        <f t="shared" si="6"/>
        <v>196</v>
      </c>
      <c r="H76" s="4"/>
      <c r="I76" s="4"/>
      <c r="J76" s="4"/>
      <c r="K76" s="4"/>
      <c r="L76" s="4"/>
      <c r="M76" s="4"/>
      <c r="N76" s="4"/>
      <c r="O76" s="4"/>
      <c r="P76" s="4"/>
    </row>
    <row r="77" spans="3:16" ht="15" customHeight="1" x14ac:dyDescent="0.25">
      <c r="C77" s="79">
        <v>64</v>
      </c>
      <c r="E77" s="18">
        <f t="shared" si="4"/>
        <v>50</v>
      </c>
      <c r="F77" s="29">
        <f t="shared" si="5"/>
        <v>14</v>
      </c>
      <c r="G77" s="29">
        <f t="shared" si="6"/>
        <v>196</v>
      </c>
      <c r="H77" s="4"/>
      <c r="I77" s="4"/>
      <c r="J77" s="4"/>
      <c r="K77" s="4"/>
      <c r="L77" s="4"/>
      <c r="M77" s="4"/>
      <c r="N77" s="4"/>
      <c r="O77" s="4"/>
      <c r="P77" s="4"/>
    </row>
    <row r="78" spans="3:16" ht="15" customHeight="1" x14ac:dyDescent="0.25">
      <c r="C78" s="79">
        <v>65</v>
      </c>
      <c r="E78" s="18">
        <f t="shared" si="4"/>
        <v>50</v>
      </c>
      <c r="F78" s="29">
        <f t="shared" si="5"/>
        <v>15</v>
      </c>
      <c r="G78" s="29">
        <f t="shared" si="6"/>
        <v>225</v>
      </c>
      <c r="H78" s="4"/>
      <c r="I78" s="4"/>
      <c r="J78" s="4"/>
      <c r="K78" s="4"/>
      <c r="L78" s="4"/>
      <c r="M78" s="4"/>
      <c r="N78" s="4"/>
      <c r="O78" s="4"/>
      <c r="P78" s="4"/>
    </row>
    <row r="79" spans="3:16" ht="15" customHeight="1" x14ac:dyDescent="0.25">
      <c r="C79" s="79">
        <v>66</v>
      </c>
      <c r="E79" s="18">
        <f t="shared" si="4"/>
        <v>50</v>
      </c>
      <c r="F79" s="29">
        <f t="shared" si="5"/>
        <v>16</v>
      </c>
      <c r="G79" s="29">
        <f t="shared" si="6"/>
        <v>256</v>
      </c>
      <c r="H79" s="4"/>
      <c r="I79" s="4"/>
      <c r="J79" s="4"/>
      <c r="K79" s="4"/>
      <c r="L79" s="4"/>
      <c r="M79" s="4"/>
      <c r="N79" s="4"/>
      <c r="O79" s="4"/>
      <c r="P79" s="4"/>
    </row>
    <row r="80" spans="3:16" ht="15" customHeight="1" x14ac:dyDescent="0.25">
      <c r="C80" s="79">
        <v>66</v>
      </c>
      <c r="E80" s="18">
        <f t="shared" si="4"/>
        <v>50</v>
      </c>
      <c r="F80" s="29">
        <f t="shared" si="5"/>
        <v>16</v>
      </c>
      <c r="G80" s="29">
        <f t="shared" si="6"/>
        <v>256</v>
      </c>
      <c r="H80" s="4"/>
      <c r="I80" s="4"/>
      <c r="J80" s="4"/>
      <c r="K80" s="4"/>
      <c r="L80" s="4"/>
      <c r="M80" s="4"/>
      <c r="N80" s="4"/>
      <c r="O80" s="4"/>
      <c r="P80" s="4"/>
    </row>
    <row r="81" spans="3:21" ht="15" customHeight="1" x14ac:dyDescent="0.25">
      <c r="C81" s="26">
        <v>66</v>
      </c>
      <c r="E81" s="18">
        <f t="shared" si="4"/>
        <v>50</v>
      </c>
      <c r="F81" s="29">
        <f t="shared" si="5"/>
        <v>16</v>
      </c>
      <c r="G81" s="29">
        <f t="shared" si="6"/>
        <v>256</v>
      </c>
      <c r="H81" s="4"/>
      <c r="I81" s="4"/>
      <c r="J81" s="4"/>
      <c r="K81" s="4"/>
      <c r="L81" s="4"/>
      <c r="M81" s="4"/>
      <c r="N81" s="4"/>
      <c r="O81" s="4"/>
      <c r="P81" s="4"/>
    </row>
    <row r="82" spans="3:21" ht="15" customHeight="1" x14ac:dyDescent="0.25">
      <c r="C82" s="79">
        <v>68</v>
      </c>
      <c r="E82" s="18">
        <f t="shared" si="4"/>
        <v>50</v>
      </c>
      <c r="F82" s="29">
        <f t="shared" si="5"/>
        <v>18</v>
      </c>
      <c r="G82" s="29">
        <f t="shared" si="6"/>
        <v>324</v>
      </c>
      <c r="H82" s="4"/>
      <c r="I82" s="4"/>
      <c r="J82" s="4"/>
      <c r="K82" s="4"/>
      <c r="L82" s="4"/>
      <c r="M82" s="4"/>
      <c r="N82" s="4"/>
      <c r="O82" s="4"/>
      <c r="P82" s="4"/>
    </row>
    <row r="83" spans="3:21" ht="15" customHeight="1" x14ac:dyDescent="0.25">
      <c r="C83" s="79">
        <v>69</v>
      </c>
      <c r="E83" s="18">
        <f t="shared" si="4"/>
        <v>50</v>
      </c>
      <c r="F83" s="29">
        <f t="shared" si="5"/>
        <v>19</v>
      </c>
      <c r="G83" s="29">
        <f t="shared" si="6"/>
        <v>361</v>
      </c>
      <c r="H83" s="4"/>
      <c r="I83" s="4"/>
      <c r="J83" s="4"/>
      <c r="K83" s="4"/>
      <c r="L83" s="4"/>
      <c r="M83" s="4"/>
      <c r="N83" s="4"/>
      <c r="O83" s="4"/>
      <c r="P83" s="4"/>
    </row>
    <row r="84" spans="3:21" ht="15" customHeight="1" x14ac:dyDescent="0.25">
      <c r="C84" s="26">
        <v>70</v>
      </c>
      <c r="E84" s="18">
        <f t="shared" si="4"/>
        <v>50</v>
      </c>
      <c r="F84" s="29">
        <f t="shared" si="5"/>
        <v>20</v>
      </c>
      <c r="G84" s="29">
        <f t="shared" si="6"/>
        <v>400</v>
      </c>
      <c r="H84" s="4"/>
      <c r="I84" s="4"/>
      <c r="J84" s="4"/>
      <c r="K84" s="4"/>
      <c r="L84" s="4"/>
      <c r="M84" s="4"/>
      <c r="N84" s="4"/>
      <c r="O84" s="4"/>
      <c r="P84" s="4"/>
    </row>
    <row r="85" spans="3:21" ht="15" customHeight="1" x14ac:dyDescent="0.25">
      <c r="C85" s="79">
        <v>71</v>
      </c>
      <c r="E85" s="18">
        <f t="shared" si="4"/>
        <v>50</v>
      </c>
      <c r="F85" s="29">
        <f t="shared" si="5"/>
        <v>21</v>
      </c>
      <c r="G85" s="29">
        <f t="shared" si="6"/>
        <v>441</v>
      </c>
      <c r="H85" s="4"/>
      <c r="I85" s="4"/>
      <c r="J85" s="4"/>
      <c r="K85" s="4"/>
      <c r="L85" s="4"/>
      <c r="M85" s="4"/>
      <c r="N85" s="4"/>
      <c r="O85" s="4"/>
      <c r="P85" s="4"/>
      <c r="U85" s="4">
        <f>1.5*22</f>
        <v>33</v>
      </c>
    </row>
    <row r="86" spans="3:21" ht="15" customHeight="1" x14ac:dyDescent="0.25">
      <c r="C86" s="79">
        <v>72</v>
      </c>
      <c r="E86" s="18">
        <f t="shared" si="4"/>
        <v>50</v>
      </c>
      <c r="F86" s="29">
        <f t="shared" si="5"/>
        <v>22</v>
      </c>
      <c r="G86" s="29">
        <f t="shared" si="6"/>
        <v>484</v>
      </c>
      <c r="H86" s="4"/>
      <c r="I86" s="4"/>
      <c r="J86" s="4"/>
      <c r="K86" s="4"/>
      <c r="L86" s="4"/>
      <c r="M86" s="4"/>
      <c r="N86" s="4"/>
      <c r="O86" s="4"/>
      <c r="P86" s="4"/>
    </row>
    <row r="87" spans="3:21" ht="15" customHeight="1" x14ac:dyDescent="0.25">
      <c r="C87" s="26">
        <v>73</v>
      </c>
      <c r="E87" s="18">
        <f t="shared" si="4"/>
        <v>50</v>
      </c>
      <c r="F87" s="29">
        <f t="shared" si="5"/>
        <v>23</v>
      </c>
      <c r="G87" s="29">
        <f t="shared" si="6"/>
        <v>529</v>
      </c>
      <c r="H87" s="4"/>
      <c r="I87" s="4"/>
      <c r="J87" s="4"/>
      <c r="K87" s="4"/>
      <c r="L87" s="4"/>
      <c r="M87" s="4"/>
      <c r="N87" s="4"/>
      <c r="O87" s="4"/>
      <c r="P87" s="4"/>
    </row>
    <row r="88" spans="3:21" ht="15" customHeight="1" x14ac:dyDescent="0.25">
      <c r="C88" s="79">
        <v>74</v>
      </c>
      <c r="E88" s="18">
        <f t="shared" si="4"/>
        <v>50</v>
      </c>
      <c r="F88" s="29">
        <f t="shared" si="5"/>
        <v>24</v>
      </c>
      <c r="G88" s="29">
        <f t="shared" si="6"/>
        <v>576</v>
      </c>
      <c r="H88" s="4"/>
      <c r="I88" s="4"/>
      <c r="J88" s="4"/>
      <c r="K88" s="4"/>
      <c r="L88" s="4"/>
      <c r="M88" s="4"/>
      <c r="N88" s="4"/>
      <c r="O88" s="4"/>
      <c r="P88" s="4"/>
    </row>
    <row r="89" spans="3:21" ht="15" customHeight="1" x14ac:dyDescent="0.25">
      <c r="C89" s="26">
        <v>74</v>
      </c>
      <c r="E89" s="18">
        <f t="shared" si="4"/>
        <v>50</v>
      </c>
      <c r="F89" s="29">
        <f t="shared" si="5"/>
        <v>24</v>
      </c>
      <c r="G89" s="29">
        <f t="shared" si="6"/>
        <v>576</v>
      </c>
      <c r="H89" s="4"/>
      <c r="I89" s="4"/>
      <c r="J89" s="4"/>
      <c r="K89" s="4"/>
      <c r="L89" s="4"/>
      <c r="M89" s="4"/>
      <c r="N89" s="4"/>
      <c r="O89" s="4"/>
      <c r="P89" s="4"/>
    </row>
    <row r="90" spans="3:21" ht="15" customHeight="1" x14ac:dyDescent="0.25">
      <c r="C90" s="79">
        <v>76</v>
      </c>
      <c r="E90" s="18">
        <f t="shared" si="4"/>
        <v>50</v>
      </c>
      <c r="F90" s="29">
        <f t="shared" si="5"/>
        <v>26</v>
      </c>
      <c r="G90" s="29">
        <f t="shared" si="6"/>
        <v>676</v>
      </c>
      <c r="H90" s="4"/>
      <c r="I90" s="4"/>
      <c r="J90" s="4"/>
      <c r="K90" s="4"/>
      <c r="L90" s="4"/>
      <c r="M90" s="4"/>
      <c r="N90" s="4"/>
      <c r="O90" s="4"/>
      <c r="P90" s="4"/>
    </row>
    <row r="91" spans="3:21" ht="15" customHeight="1" x14ac:dyDescent="0.25">
      <c r="C91" s="79">
        <v>78</v>
      </c>
      <c r="E91" s="18">
        <f t="shared" si="4"/>
        <v>50</v>
      </c>
      <c r="F91" s="29">
        <f t="shared" si="5"/>
        <v>28</v>
      </c>
      <c r="G91" s="29">
        <f t="shared" si="6"/>
        <v>784</v>
      </c>
      <c r="H91" s="4"/>
      <c r="I91" s="4"/>
      <c r="J91" s="4"/>
      <c r="K91" s="4"/>
      <c r="L91" s="4"/>
      <c r="M91" s="4"/>
      <c r="N91" s="4"/>
      <c r="O91" s="4"/>
      <c r="P91" s="4"/>
    </row>
    <row r="92" spans="3:21" ht="15" customHeight="1" x14ac:dyDescent="0.25">
      <c r="C92" s="79">
        <v>81</v>
      </c>
      <c r="E92" s="18">
        <f t="shared" si="4"/>
        <v>50</v>
      </c>
      <c r="F92" s="29">
        <f t="shared" si="5"/>
        <v>31</v>
      </c>
      <c r="G92" s="29">
        <f t="shared" si="6"/>
        <v>961</v>
      </c>
      <c r="H92" s="4"/>
      <c r="I92" s="4"/>
      <c r="J92" s="4"/>
      <c r="K92" s="4"/>
      <c r="L92" s="4"/>
      <c r="M92" s="4"/>
      <c r="N92" s="4"/>
      <c r="O92" s="4"/>
      <c r="P92" s="4"/>
    </row>
    <row r="93" spans="3:21" ht="15" customHeight="1" x14ac:dyDescent="0.25">
      <c r="C93" s="79">
        <v>81</v>
      </c>
      <c r="E93" s="18">
        <f t="shared" si="4"/>
        <v>50</v>
      </c>
      <c r="F93" s="29">
        <f t="shared" si="5"/>
        <v>31</v>
      </c>
      <c r="G93" s="29">
        <f t="shared" si="6"/>
        <v>961</v>
      </c>
      <c r="H93" s="4"/>
      <c r="I93" s="4"/>
      <c r="J93" s="4"/>
      <c r="K93" s="4"/>
      <c r="L93" s="4"/>
      <c r="M93" s="4"/>
      <c r="N93" s="4"/>
      <c r="O93" s="4"/>
      <c r="P93" s="4"/>
    </row>
    <row r="94" spans="3:21" ht="15" customHeight="1" x14ac:dyDescent="0.25">
      <c r="C94" s="79">
        <v>82</v>
      </c>
      <c r="E94" s="18">
        <f t="shared" si="4"/>
        <v>50</v>
      </c>
      <c r="F94" s="29">
        <f t="shared" si="5"/>
        <v>32</v>
      </c>
      <c r="G94" s="29">
        <f t="shared" si="6"/>
        <v>1024</v>
      </c>
      <c r="H94" s="4"/>
      <c r="I94" s="4"/>
      <c r="J94" s="4"/>
      <c r="K94" s="4"/>
      <c r="L94" s="4"/>
      <c r="M94" s="4"/>
      <c r="N94" s="4"/>
      <c r="O94" s="4"/>
      <c r="P94" s="4"/>
    </row>
    <row r="95" spans="3:21" ht="15" customHeight="1" x14ac:dyDescent="0.25">
      <c r="C95" s="79">
        <v>84</v>
      </c>
      <c r="E95" s="18">
        <f t="shared" si="4"/>
        <v>50</v>
      </c>
      <c r="F95" s="29">
        <f t="shared" si="5"/>
        <v>34</v>
      </c>
      <c r="G95" s="29">
        <f t="shared" si="6"/>
        <v>1156</v>
      </c>
      <c r="H95" s="4"/>
      <c r="I95" s="4"/>
      <c r="J95" s="4"/>
      <c r="K95" s="4"/>
      <c r="L95" s="4"/>
      <c r="M95" s="4"/>
      <c r="N95" s="4"/>
      <c r="O95" s="4"/>
      <c r="P95" s="4"/>
    </row>
    <row r="96" spans="3:21" ht="15" customHeight="1" x14ac:dyDescent="0.25">
      <c r="C96" s="79">
        <v>89</v>
      </c>
      <c r="E96" s="18">
        <f t="shared" si="4"/>
        <v>50</v>
      </c>
      <c r="F96" s="29">
        <f t="shared" si="5"/>
        <v>39</v>
      </c>
      <c r="G96" s="29">
        <f t="shared" si="6"/>
        <v>1521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ht="15" customHeight="1" x14ac:dyDescent="0.25">
      <c r="A97" s="45"/>
      <c r="B97" s="35"/>
      <c r="C97" s="81">
        <v>95</v>
      </c>
      <c r="D97" s="35"/>
      <c r="E97" s="41">
        <f t="shared" si="4"/>
        <v>50</v>
      </c>
      <c r="F97" s="33">
        <f t="shared" si="5"/>
        <v>45</v>
      </c>
      <c r="G97" s="33">
        <f t="shared" si="6"/>
        <v>2025</v>
      </c>
      <c r="H97" s="5"/>
      <c r="I97" s="4"/>
      <c r="J97" s="4"/>
      <c r="K97" s="4"/>
      <c r="L97" s="4"/>
      <c r="M97" s="4"/>
      <c r="N97" s="4"/>
      <c r="O97" s="4"/>
      <c r="P97" s="4"/>
    </row>
    <row r="98" spans="1:16" s="2" customFormat="1" ht="20.100000000000001" customHeight="1" x14ac:dyDescent="0.25">
      <c r="A98" s="2" t="s">
        <v>32</v>
      </c>
      <c r="B98" s="26" t="s">
        <v>31</v>
      </c>
      <c r="C98" s="89">
        <f>SUM(C1:C97)</f>
        <v>4800</v>
      </c>
      <c r="F98" s="23"/>
      <c r="G98" s="23">
        <f>SUM(G1:G97)</f>
        <v>27014</v>
      </c>
    </row>
    <row r="99" spans="1:16" s="2" customFormat="1" ht="20.100000000000001" customHeight="1" x14ac:dyDescent="0.25">
      <c r="A99" s="2" t="s">
        <v>41</v>
      </c>
      <c r="B99" s="26" t="s">
        <v>31</v>
      </c>
      <c r="C99" s="89">
        <f>COUNT(C1:C97)</f>
        <v>96</v>
      </c>
      <c r="G99" s="25"/>
    </row>
    <row r="100" spans="1:16" s="2" customFormat="1" ht="20.100000000000001" customHeight="1" x14ac:dyDescent="0.25">
      <c r="A100" s="2" t="s">
        <v>33</v>
      </c>
      <c r="B100" s="26" t="s">
        <v>31</v>
      </c>
      <c r="C100" s="89">
        <f>C98/C99</f>
        <v>50</v>
      </c>
      <c r="G100" s="25"/>
      <c r="H100" s="36"/>
    </row>
    <row r="101" spans="1:16" ht="20.100000000000001" customHeight="1" x14ac:dyDescent="0.25">
      <c r="A101" s="2"/>
      <c r="B101" s="26"/>
      <c r="C101" s="89"/>
      <c r="D101" s="26"/>
      <c r="E101" s="2"/>
      <c r="F101" s="3"/>
      <c r="G101" s="4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20.100000000000001" customHeight="1" x14ac:dyDescent="0.25">
      <c r="A102" s="2" t="s">
        <v>40</v>
      </c>
      <c r="B102" s="99" t="s">
        <v>31</v>
      </c>
      <c r="C102" s="99">
        <f>COUNT(C1:C97)</f>
        <v>96</v>
      </c>
      <c r="D102" s="26"/>
      <c r="E102" s="2"/>
      <c r="F102" s="3"/>
      <c r="G102" s="4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20.100000000000001" customHeight="1" x14ac:dyDescent="0.25">
      <c r="A103" s="2" t="s">
        <v>61</v>
      </c>
      <c r="B103" s="99" t="s">
        <v>31</v>
      </c>
      <c r="C103" s="99">
        <f>MIN(C1:C97)</f>
        <v>18</v>
      </c>
      <c r="D103" s="26"/>
      <c r="E103" s="2"/>
      <c r="F103" s="3"/>
      <c r="G103" s="4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20.100000000000001" customHeight="1" x14ac:dyDescent="0.25">
      <c r="A104" s="2" t="s">
        <v>62</v>
      </c>
      <c r="B104" s="99" t="s">
        <v>31</v>
      </c>
      <c r="C104" s="99">
        <f>MAX(C1:C97)</f>
        <v>95</v>
      </c>
      <c r="D104" s="26"/>
      <c r="E104" s="2"/>
      <c r="F104" s="3"/>
      <c r="G104" s="4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20.100000000000001" customHeight="1" x14ac:dyDescent="0.25">
      <c r="A105" s="2" t="s">
        <v>63</v>
      </c>
      <c r="B105" s="99" t="s">
        <v>31</v>
      </c>
      <c r="C105" s="99">
        <f>C104-C103</f>
        <v>77</v>
      </c>
      <c r="D105" s="26"/>
      <c r="E105" s="2"/>
      <c r="F105" s="3"/>
      <c r="G105" s="4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20.100000000000001" customHeight="1" x14ac:dyDescent="0.25">
      <c r="A106" s="2" t="s">
        <v>34</v>
      </c>
      <c r="B106" s="99" t="s">
        <v>31</v>
      </c>
      <c r="C106" s="99">
        <f>MEDIAN(C1:C97)</f>
        <v>48</v>
      </c>
      <c r="D106" s="26"/>
      <c r="E106" s="2"/>
      <c r="F106" s="3"/>
      <c r="G106" s="4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20.100000000000001" customHeight="1" x14ac:dyDescent="0.25">
      <c r="A107" s="2"/>
      <c r="B107" s="99"/>
      <c r="C107" s="99"/>
      <c r="D107" s="26"/>
      <c r="E107" s="2"/>
      <c r="F107" s="3"/>
      <c r="G107" s="4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3" customFormat="1" ht="20.100000000000001" customHeight="1" x14ac:dyDescent="0.25">
      <c r="A108" s="2" t="s">
        <v>65</v>
      </c>
      <c r="B108" s="99" t="s">
        <v>31</v>
      </c>
      <c r="C108" s="99">
        <f>QUARTILE(C1:C97,0)</f>
        <v>18</v>
      </c>
      <c r="D108" s="26"/>
      <c r="E108" s="64" t="s">
        <v>64</v>
      </c>
      <c r="G108" s="44"/>
    </row>
    <row r="109" spans="1:16" s="3" customFormat="1" ht="20.100000000000001" customHeight="1" x14ac:dyDescent="0.25">
      <c r="A109" s="2" t="s">
        <v>66</v>
      </c>
      <c r="B109" s="99" t="s">
        <v>31</v>
      </c>
      <c r="C109" s="99">
        <f>QUARTILE(C1:C97,1)</f>
        <v>39</v>
      </c>
      <c r="D109" s="26"/>
      <c r="E109" s="2"/>
      <c r="G109" s="44"/>
    </row>
    <row r="110" spans="1:16" s="3" customFormat="1" ht="20.100000000000001" customHeight="1" x14ac:dyDescent="0.25">
      <c r="A110" s="2" t="s">
        <v>67</v>
      </c>
      <c r="B110" s="99" t="s">
        <v>31</v>
      </c>
      <c r="C110" s="99">
        <f>QUARTILE(C1:C97,2)</f>
        <v>48</v>
      </c>
      <c r="D110" s="26"/>
      <c r="E110" s="36" t="s">
        <v>68</v>
      </c>
      <c r="G110" s="44"/>
    </row>
    <row r="111" spans="1:16" s="3" customFormat="1" ht="20.100000000000001" customHeight="1" x14ac:dyDescent="0.25">
      <c r="A111" s="2" t="s">
        <v>69</v>
      </c>
      <c r="B111" s="99" t="s">
        <v>31</v>
      </c>
      <c r="C111" s="99">
        <f>QUARTILE(C1:C97,3)</f>
        <v>61</v>
      </c>
      <c r="D111" s="26"/>
      <c r="E111" s="2"/>
      <c r="G111" s="44"/>
    </row>
    <row r="112" spans="1:16" s="3" customFormat="1" ht="20.100000000000001" customHeight="1" x14ac:dyDescent="0.25">
      <c r="A112" s="2" t="s">
        <v>70</v>
      </c>
      <c r="B112" s="99" t="s">
        <v>31</v>
      </c>
      <c r="C112" s="99">
        <f>QUARTILE(C1:C97,4)</f>
        <v>95</v>
      </c>
      <c r="D112" s="26"/>
      <c r="E112" s="36" t="s">
        <v>73</v>
      </c>
      <c r="G112" s="44"/>
    </row>
    <row r="113" spans="1:16" s="3" customFormat="1" ht="20.100000000000001" customHeight="1" x14ac:dyDescent="0.25">
      <c r="A113" s="2"/>
      <c r="B113" s="99"/>
      <c r="C113" s="99"/>
      <c r="D113" s="26"/>
      <c r="E113" s="2"/>
      <c r="G113" s="44"/>
    </row>
    <row r="114" spans="1:16" s="3" customFormat="1" ht="20.100000000000001" customHeight="1" x14ac:dyDescent="0.25">
      <c r="A114" s="2" t="s">
        <v>71</v>
      </c>
      <c r="B114" s="99" t="s">
        <v>31</v>
      </c>
      <c r="C114" s="99">
        <f>C111-C109</f>
        <v>22</v>
      </c>
      <c r="D114" s="26"/>
      <c r="E114" s="2"/>
      <c r="G114" s="44"/>
    </row>
    <row r="115" spans="1:16" s="3" customFormat="1" ht="20.100000000000001" customHeight="1" x14ac:dyDescent="0.25">
      <c r="A115" s="2" t="s">
        <v>72</v>
      </c>
      <c r="B115" s="99" t="s">
        <v>31</v>
      </c>
      <c r="C115" s="99">
        <f>1.5*C114</f>
        <v>33</v>
      </c>
      <c r="D115" s="26"/>
      <c r="E115" s="2"/>
      <c r="G115" s="44"/>
    </row>
    <row r="116" spans="1:16" ht="20.100000000000001" customHeight="1" x14ac:dyDescent="0.25">
      <c r="A116" s="2"/>
      <c r="B116" s="26"/>
      <c r="C116" s="89"/>
      <c r="D116" s="26"/>
      <c r="E116" s="2"/>
      <c r="F116" s="3"/>
      <c r="G116" s="4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20.100000000000001" customHeight="1" x14ac:dyDescent="0.25">
      <c r="A117" s="20" t="s">
        <v>74</v>
      </c>
      <c r="B117" s="68" t="s">
        <v>31</v>
      </c>
      <c r="C117" s="94">
        <f>C109-C115</f>
        <v>6</v>
      </c>
      <c r="D117" s="68"/>
      <c r="E117" s="62" t="str">
        <f>IF(C117&lt;C118,"niet bestaande onderkant","")</f>
        <v>niet bestaande onderkant</v>
      </c>
      <c r="F117" s="67"/>
      <c r="G117" s="67"/>
      <c r="H117" s="21"/>
      <c r="I117" s="4"/>
      <c r="J117" s="4"/>
      <c r="K117" s="4"/>
      <c r="L117" s="4"/>
      <c r="M117" s="4"/>
      <c r="N117" s="4"/>
      <c r="O117" s="4"/>
      <c r="P117" s="4"/>
    </row>
    <row r="118" spans="1:16" ht="20.100000000000001" customHeight="1" x14ac:dyDescent="0.25">
      <c r="A118" s="69" t="s">
        <v>76</v>
      </c>
      <c r="B118" s="71" t="s">
        <v>31</v>
      </c>
      <c r="C118" s="100">
        <f>C108</f>
        <v>18</v>
      </c>
      <c r="D118" s="71"/>
      <c r="E118" s="69"/>
      <c r="F118" s="70"/>
      <c r="G118" s="70"/>
      <c r="H118" s="72"/>
      <c r="I118" s="4"/>
      <c r="J118" s="4"/>
      <c r="K118" s="4"/>
      <c r="L118" s="4"/>
      <c r="M118" s="4"/>
      <c r="N118" s="4"/>
      <c r="O118" s="4"/>
      <c r="P118" s="4"/>
    </row>
    <row r="119" spans="1:16" ht="20.100000000000001" customHeight="1" x14ac:dyDescent="0.25">
      <c r="A119" s="20" t="s">
        <v>75</v>
      </c>
      <c r="B119" s="68" t="s">
        <v>31</v>
      </c>
      <c r="C119" s="94">
        <f>C111+C115</f>
        <v>94</v>
      </c>
      <c r="D119" s="68"/>
      <c r="E119" s="20"/>
      <c r="F119" s="67"/>
      <c r="G119" s="67"/>
      <c r="H119" s="21"/>
      <c r="I119" s="4"/>
      <c r="J119" s="4"/>
      <c r="K119" s="4"/>
      <c r="L119" s="4"/>
      <c r="M119" s="4"/>
      <c r="N119" s="4"/>
      <c r="O119" s="4"/>
      <c r="P119" s="4"/>
    </row>
    <row r="120" spans="1:16" ht="20.100000000000001" customHeight="1" x14ac:dyDescent="0.25">
      <c r="A120" s="20" t="s">
        <v>77</v>
      </c>
      <c r="B120" s="68" t="s">
        <v>31</v>
      </c>
      <c r="C120" s="94">
        <f>C112</f>
        <v>95</v>
      </c>
      <c r="D120" s="68"/>
      <c r="E120" s="62" t="str">
        <f>IF(C120&gt;C119,"outlier","")</f>
        <v>outlier</v>
      </c>
      <c r="F120" s="67"/>
      <c r="G120" s="67"/>
      <c r="H120" s="21"/>
      <c r="I120" s="4"/>
      <c r="J120" s="4"/>
      <c r="K120" s="4"/>
      <c r="L120" s="4"/>
      <c r="M120" s="4"/>
      <c r="N120" s="4"/>
      <c r="O120" s="4"/>
      <c r="P120" s="4"/>
    </row>
    <row r="121" spans="1:16" ht="20.100000000000001" customHeight="1" x14ac:dyDescent="0.25">
      <c r="A121" s="2"/>
      <c r="B121" s="26"/>
      <c r="C121" s="89"/>
      <c r="D121" s="26"/>
      <c r="E121" s="2"/>
      <c r="F121" s="3"/>
      <c r="G121" s="3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5" customHeight="1" x14ac:dyDescent="0.25">
      <c r="A122" s="2"/>
      <c r="B122" s="26"/>
      <c r="C122" s="89"/>
      <c r="D122" s="26"/>
      <c r="E122" s="2"/>
      <c r="F122" s="3"/>
      <c r="G122" s="3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" customHeight="1" x14ac:dyDescent="0.25">
      <c r="A123" s="2"/>
      <c r="B123" s="26"/>
      <c r="C123" s="89"/>
      <c r="D123" s="26"/>
      <c r="E123" s="2"/>
      <c r="F123" s="3"/>
      <c r="G123" s="3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5" customHeight="1" x14ac:dyDescent="0.25">
      <c r="A124" s="2"/>
      <c r="B124" s="26"/>
      <c r="C124" s="89"/>
      <c r="D124" s="26"/>
      <c r="E124" s="2"/>
      <c r="F124" s="3"/>
      <c r="G124" s="3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" customHeight="1" x14ac:dyDescent="0.25">
      <c r="A125" s="2"/>
      <c r="B125" s="26"/>
      <c r="C125" s="89"/>
      <c r="D125" s="26"/>
      <c r="E125" s="2"/>
      <c r="F125" s="3"/>
      <c r="G125" s="3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5" customHeight="1" x14ac:dyDescent="0.25">
      <c r="A126" s="2"/>
      <c r="B126" s="26"/>
      <c r="C126" s="89"/>
      <c r="D126" s="26"/>
      <c r="E126" s="2"/>
      <c r="F126" s="3"/>
      <c r="G126" s="3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5" customHeight="1" x14ac:dyDescent="0.25">
      <c r="A127" s="2"/>
      <c r="B127" s="26"/>
      <c r="C127" s="89"/>
      <c r="D127" s="26"/>
      <c r="E127" s="2"/>
      <c r="F127" s="3"/>
      <c r="G127" s="3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5" customHeight="1" x14ac:dyDescent="0.25">
      <c r="A128" s="2"/>
      <c r="B128" s="26"/>
      <c r="C128" s="89"/>
      <c r="D128" s="26"/>
      <c r="E128" s="2"/>
      <c r="F128" s="3"/>
      <c r="G128" s="3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5" customHeight="1" x14ac:dyDescent="0.25">
      <c r="A129" s="2"/>
      <c r="B129" s="26"/>
      <c r="C129" s="89"/>
      <c r="D129" s="26"/>
      <c r="E129" s="2"/>
      <c r="F129" s="3"/>
      <c r="G129" s="3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5" customHeight="1" x14ac:dyDescent="0.25">
      <c r="A130" s="2"/>
      <c r="B130" s="26"/>
      <c r="C130" s="89"/>
      <c r="D130" s="26"/>
      <c r="E130" s="2"/>
      <c r="F130" s="3"/>
      <c r="G130" s="3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5" customHeight="1" x14ac:dyDescent="0.25">
      <c r="A131" s="2"/>
      <c r="B131" s="26"/>
      <c r="C131" s="89"/>
      <c r="D131" s="26"/>
      <c r="E131" s="2"/>
      <c r="F131" s="3"/>
      <c r="G131" s="3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" customHeight="1" x14ac:dyDescent="0.25">
      <c r="A132" s="2"/>
      <c r="B132" s="26"/>
      <c r="C132" s="89"/>
      <c r="D132" s="26"/>
      <c r="E132" s="2"/>
      <c r="F132" s="3"/>
      <c r="G132" s="3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5" customHeight="1" x14ac:dyDescent="0.25">
      <c r="A133" s="2"/>
      <c r="B133" s="26"/>
      <c r="C133" s="89"/>
      <c r="D133" s="26"/>
      <c r="E133" s="2"/>
      <c r="F133" s="3"/>
      <c r="G133" s="3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" customHeight="1" x14ac:dyDescent="0.25">
      <c r="A134" s="2"/>
      <c r="B134" s="26"/>
      <c r="C134" s="89"/>
      <c r="D134" s="26"/>
      <c r="E134" s="2"/>
      <c r="F134" s="3"/>
      <c r="G134" s="3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5" customHeight="1" x14ac:dyDescent="0.25">
      <c r="A135" s="2"/>
      <c r="B135" s="26"/>
      <c r="C135" s="89"/>
      <c r="D135" s="26"/>
      <c r="E135" s="2"/>
      <c r="F135" s="3"/>
      <c r="G135" s="3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5" customHeight="1" x14ac:dyDescent="0.25">
      <c r="A136" s="2"/>
      <c r="B136" s="26"/>
      <c r="C136" s="89"/>
      <c r="D136" s="26"/>
      <c r="E136" s="2"/>
      <c r="F136" s="3"/>
      <c r="G136" s="3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5" customHeight="1" x14ac:dyDescent="0.25">
      <c r="A137" s="2"/>
      <c r="B137" s="26"/>
      <c r="C137" s="89"/>
      <c r="D137" s="26"/>
      <c r="E137" s="2"/>
      <c r="F137" s="3"/>
      <c r="G137" s="3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5" customHeight="1" x14ac:dyDescent="0.25">
      <c r="A138" s="2"/>
      <c r="B138" s="26"/>
      <c r="C138" s="89"/>
      <c r="D138" s="26"/>
      <c r="E138" s="2"/>
      <c r="F138" s="3"/>
      <c r="G138" s="3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5" customHeight="1" x14ac:dyDescent="0.25">
      <c r="A139" s="2"/>
      <c r="B139" s="26"/>
      <c r="C139" s="89"/>
      <c r="D139" s="26"/>
      <c r="E139" s="2"/>
      <c r="F139" s="3"/>
      <c r="G139" s="3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5" customHeight="1" x14ac:dyDescent="0.25">
      <c r="A140" s="2"/>
      <c r="B140" s="26"/>
      <c r="C140" s="89"/>
      <c r="D140" s="26"/>
      <c r="E140" s="2"/>
      <c r="F140" s="3"/>
      <c r="G140" s="3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5" customHeight="1" x14ac:dyDescent="0.25">
      <c r="A141" s="2"/>
      <c r="B141" s="26"/>
      <c r="C141" s="89"/>
      <c r="D141" s="26"/>
      <c r="E141" s="2"/>
      <c r="F141" s="3"/>
      <c r="G141" s="3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5" customHeight="1" x14ac:dyDescent="0.25">
      <c r="A142" s="2"/>
      <c r="B142" s="26"/>
      <c r="C142" s="89"/>
      <c r="D142" s="26"/>
      <c r="E142" s="2"/>
      <c r="F142" s="3"/>
      <c r="G142" s="3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5" customHeight="1" x14ac:dyDescent="0.25">
      <c r="A143" s="2"/>
      <c r="B143" s="26"/>
      <c r="C143" s="89"/>
      <c r="D143" s="26"/>
      <c r="E143" s="2"/>
      <c r="F143" s="3"/>
      <c r="G143" s="3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5" customHeight="1" x14ac:dyDescent="0.25">
      <c r="A144" s="2"/>
      <c r="B144" s="26"/>
      <c r="C144" s="89"/>
      <c r="D144" s="26"/>
      <c r="E144" s="2"/>
      <c r="F144" s="3"/>
      <c r="G144" s="3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5" customHeight="1" x14ac:dyDescent="0.25">
      <c r="A145" s="2"/>
      <c r="B145" s="26"/>
      <c r="C145" s="89"/>
      <c r="D145" s="26"/>
      <c r="E145" s="2"/>
      <c r="F145" s="3"/>
      <c r="G145" s="3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5" customHeight="1" x14ac:dyDescent="0.25">
      <c r="A146" s="2"/>
      <c r="B146" s="26"/>
      <c r="C146" s="89"/>
      <c r="D146" s="26"/>
      <c r="E146" s="2"/>
      <c r="F146" s="3"/>
      <c r="G146" s="3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5" customHeight="1" x14ac:dyDescent="0.25">
      <c r="A147" s="2"/>
      <c r="B147" s="26"/>
      <c r="C147" s="89"/>
      <c r="D147" s="26"/>
      <c r="E147" s="2"/>
      <c r="F147" s="3"/>
      <c r="G147" s="3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5" customHeight="1" x14ac:dyDescent="0.25">
      <c r="A148" s="2"/>
      <c r="B148" s="26"/>
      <c r="C148" s="89"/>
      <c r="D148" s="26"/>
      <c r="E148" s="2"/>
      <c r="F148" s="3"/>
      <c r="G148" s="3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5" customHeight="1" x14ac:dyDescent="0.25">
      <c r="A149" s="2"/>
      <c r="B149" s="26"/>
      <c r="C149" s="89"/>
      <c r="D149" s="26"/>
      <c r="E149" s="2"/>
      <c r="F149" s="3"/>
      <c r="G149" s="3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5" customHeight="1" x14ac:dyDescent="0.25">
      <c r="A150" s="2"/>
      <c r="B150" s="26"/>
      <c r="C150" s="89"/>
      <c r="D150" s="26"/>
      <c r="E150" s="2"/>
      <c r="F150" s="3"/>
      <c r="G150" s="3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5" customHeight="1" x14ac:dyDescent="0.25">
      <c r="A151" s="2"/>
      <c r="B151" s="26"/>
      <c r="C151" s="89"/>
      <c r="D151" s="26"/>
      <c r="E151" s="2"/>
      <c r="F151" s="3"/>
      <c r="G151" s="3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" customHeight="1" x14ac:dyDescent="0.25">
      <c r="A152" s="2"/>
      <c r="B152" s="26"/>
      <c r="C152" s="89"/>
      <c r="D152" s="26"/>
      <c r="E152" s="2"/>
      <c r="F152" s="3"/>
      <c r="G152" s="3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5" customHeight="1" x14ac:dyDescent="0.25">
      <c r="A153" s="2"/>
      <c r="B153" s="26"/>
      <c r="C153" s="89"/>
      <c r="D153" s="26"/>
      <c r="E153" s="2"/>
      <c r="F153" s="3"/>
      <c r="G153" s="3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5" customHeight="1" x14ac:dyDescent="0.25">
      <c r="A154" s="2"/>
      <c r="B154" s="26"/>
      <c r="C154" s="89"/>
      <c r="D154" s="26"/>
      <c r="E154" s="65"/>
      <c r="F154" s="66"/>
      <c r="G154" s="66"/>
    </row>
    <row r="155" spans="1:16" ht="15" customHeight="1" x14ac:dyDescent="0.25">
      <c r="A155" s="2"/>
      <c r="B155" s="26"/>
      <c r="C155" s="89"/>
      <c r="D155" s="26"/>
      <c r="E155" s="65"/>
      <c r="F155" s="66"/>
      <c r="G155" s="66"/>
    </row>
    <row r="156" spans="1:16" ht="15" customHeight="1" x14ac:dyDescent="0.25">
      <c r="A156" s="2"/>
      <c r="B156" s="26"/>
      <c r="C156" s="89"/>
      <c r="D156" s="26"/>
      <c r="E156" s="65"/>
      <c r="F156" s="66"/>
      <c r="G156" s="66"/>
    </row>
    <row r="157" spans="1:16" ht="15" customHeight="1" x14ac:dyDescent="0.25">
      <c r="A157" s="2"/>
      <c r="B157" s="26"/>
      <c r="C157" s="89"/>
      <c r="D157" s="26"/>
      <c r="E157" s="65"/>
      <c r="F157" s="66"/>
      <c r="G157" s="66"/>
    </row>
    <row r="158" spans="1:16" ht="15" customHeight="1" x14ac:dyDescent="0.25">
      <c r="A158" s="2"/>
      <c r="B158" s="26"/>
      <c r="C158" s="89"/>
      <c r="D158" s="26"/>
      <c r="E158" s="65"/>
      <c r="F158" s="66"/>
      <c r="G158" s="66"/>
    </row>
    <row r="159" spans="1:16" ht="15" customHeight="1" x14ac:dyDescent="0.25">
      <c r="A159" s="2"/>
      <c r="B159" s="26"/>
      <c r="C159" s="89"/>
      <c r="D159" s="26"/>
      <c r="E159" s="65"/>
      <c r="F159" s="66"/>
      <c r="G159" s="66"/>
    </row>
    <row r="160" spans="1:16" ht="15" customHeight="1" x14ac:dyDescent="0.25">
      <c r="A160" s="2"/>
      <c r="B160" s="26"/>
      <c r="C160" s="89"/>
      <c r="D160" s="26"/>
      <c r="E160" s="65"/>
      <c r="F160" s="66"/>
      <c r="G160" s="66"/>
    </row>
    <row r="161" spans="1:7" ht="15" customHeight="1" x14ac:dyDescent="0.25">
      <c r="A161" s="2"/>
      <c r="B161" s="26"/>
      <c r="C161" s="89"/>
      <c r="D161" s="26"/>
      <c r="E161" s="65"/>
      <c r="F161" s="66"/>
      <c r="G161" s="66"/>
    </row>
    <row r="162" spans="1:7" ht="15" customHeight="1" x14ac:dyDescent="0.25">
      <c r="A162" s="2"/>
      <c r="B162" s="26"/>
      <c r="C162" s="89"/>
      <c r="D162" s="26"/>
      <c r="E162" s="65"/>
      <c r="F162" s="66"/>
      <c r="G162" s="66"/>
    </row>
    <row r="163" spans="1:7" ht="15" customHeight="1" x14ac:dyDescent="0.25">
      <c r="A163" s="2"/>
      <c r="B163" s="26"/>
      <c r="C163" s="89"/>
      <c r="D163" s="26"/>
      <c r="E163" s="65"/>
      <c r="F163" s="66"/>
      <c r="G163" s="6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5A4F-0A9E-4EC5-9E10-8AE14BA706E5}">
  <dimension ref="A1:Q122"/>
  <sheetViews>
    <sheetView topLeftCell="A87" workbookViewId="0">
      <selection activeCell="M122" sqref="M122"/>
    </sheetView>
  </sheetViews>
  <sheetFormatPr defaultRowHeight="15" customHeight="1" x14ac:dyDescent="0.25"/>
  <cols>
    <col min="1" max="1" width="9.140625" style="4"/>
    <col min="2" max="2" width="31.28515625" style="13" bestFit="1" customWidth="1"/>
    <col min="3" max="3" width="1.7109375" style="4" customWidth="1"/>
    <col min="4" max="4" width="10.7109375" style="88" customWidth="1"/>
    <col min="5" max="5" width="1.7109375" style="24" customWidth="1"/>
    <col min="6" max="6" width="9.140625" style="42"/>
    <col min="7" max="17" width="9.140625" style="32"/>
    <col min="18" max="39" width="10.7109375" style="4" customWidth="1"/>
    <col min="40" max="16384" width="9.140625" style="4"/>
  </cols>
  <sheetData>
    <row r="1" spans="1:17" s="22" customFormat="1" ht="24.95" customHeight="1" x14ac:dyDescent="0.25">
      <c r="A1" s="20"/>
      <c r="B1" s="61" t="s">
        <v>80</v>
      </c>
      <c r="C1" s="22" t="s">
        <v>31</v>
      </c>
      <c r="D1" s="87" t="s">
        <v>3</v>
      </c>
      <c r="E1" s="60"/>
      <c r="F1" s="22" t="s">
        <v>54</v>
      </c>
      <c r="G1" s="63" t="s">
        <v>10</v>
      </c>
      <c r="H1" s="63" t="s">
        <v>11</v>
      </c>
    </row>
    <row r="2" spans="1:17" ht="15" customHeight="1" x14ac:dyDescent="0.25">
      <c r="D2" s="79">
        <v>18</v>
      </c>
      <c r="F2" s="18">
        <f t="shared" ref="F2:F33" si="0">$D$100</f>
        <v>50</v>
      </c>
      <c r="G2" s="29">
        <f>D2-F2</f>
        <v>-32</v>
      </c>
      <c r="H2" s="29">
        <f>G2^2</f>
        <v>1024</v>
      </c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 x14ac:dyDescent="0.25">
      <c r="D3" s="79">
        <v>20</v>
      </c>
      <c r="F3" s="18">
        <f t="shared" si="0"/>
        <v>50</v>
      </c>
      <c r="G3" s="29">
        <f t="shared" ref="G3:G66" si="1">D3-F3</f>
        <v>-30</v>
      </c>
      <c r="H3" s="29">
        <f t="shared" ref="H3:H66" si="2">G3^2</f>
        <v>900</v>
      </c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 x14ac:dyDescent="0.25">
      <c r="D4" s="79">
        <v>21</v>
      </c>
      <c r="F4" s="18">
        <f t="shared" si="0"/>
        <v>50</v>
      </c>
      <c r="G4" s="29">
        <f t="shared" si="1"/>
        <v>-29</v>
      </c>
      <c r="H4" s="29">
        <f t="shared" si="2"/>
        <v>841</v>
      </c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5">
      <c r="D5" s="79">
        <v>23</v>
      </c>
      <c r="F5" s="18">
        <f t="shared" si="0"/>
        <v>50</v>
      </c>
      <c r="G5" s="29">
        <f t="shared" si="1"/>
        <v>-27</v>
      </c>
      <c r="H5" s="29">
        <f t="shared" si="2"/>
        <v>729</v>
      </c>
      <c r="I5" s="4"/>
      <c r="J5" s="4"/>
      <c r="K5" s="4"/>
      <c r="L5" s="4"/>
      <c r="M5" s="4"/>
      <c r="N5" s="4"/>
      <c r="O5" s="4"/>
      <c r="P5" s="4"/>
      <c r="Q5" s="4"/>
    </row>
    <row r="6" spans="1:17" ht="15" customHeight="1" x14ac:dyDescent="0.25">
      <c r="D6" s="79">
        <v>25</v>
      </c>
      <c r="F6" s="18">
        <f t="shared" si="0"/>
        <v>50</v>
      </c>
      <c r="G6" s="29">
        <f t="shared" si="1"/>
        <v>-25</v>
      </c>
      <c r="H6" s="29">
        <f t="shared" si="2"/>
        <v>625</v>
      </c>
      <c r="I6" s="4"/>
      <c r="J6" s="4"/>
      <c r="K6" s="4"/>
      <c r="L6" s="4"/>
      <c r="M6" s="4"/>
      <c r="N6" s="4"/>
      <c r="O6" s="4"/>
      <c r="P6" s="4"/>
      <c r="Q6" s="4"/>
    </row>
    <row r="7" spans="1:17" ht="15" customHeight="1" x14ac:dyDescent="0.25">
      <c r="D7" s="79">
        <v>27</v>
      </c>
      <c r="F7" s="18">
        <f t="shared" si="0"/>
        <v>50</v>
      </c>
      <c r="G7" s="29">
        <f t="shared" si="1"/>
        <v>-23</v>
      </c>
      <c r="H7" s="29">
        <f t="shared" si="2"/>
        <v>529</v>
      </c>
      <c r="I7" s="4"/>
      <c r="J7" s="4"/>
      <c r="K7" s="4"/>
      <c r="L7" s="4"/>
      <c r="M7" s="4"/>
      <c r="N7" s="4"/>
      <c r="O7" s="4"/>
      <c r="P7" s="4"/>
      <c r="Q7" s="4"/>
    </row>
    <row r="8" spans="1:17" ht="15" customHeight="1" x14ac:dyDescent="0.25">
      <c r="D8" s="79">
        <v>27</v>
      </c>
      <c r="F8" s="18">
        <f t="shared" si="0"/>
        <v>50</v>
      </c>
      <c r="G8" s="29">
        <f t="shared" si="1"/>
        <v>-23</v>
      </c>
      <c r="H8" s="29">
        <f t="shared" si="2"/>
        <v>529</v>
      </c>
      <c r="I8" s="4"/>
      <c r="J8" s="4"/>
      <c r="K8" s="4"/>
      <c r="L8" s="4"/>
      <c r="M8" s="4"/>
      <c r="N8" s="4"/>
      <c r="O8" s="4"/>
      <c r="P8" s="4"/>
      <c r="Q8" s="4"/>
    </row>
    <row r="9" spans="1:17" ht="15" customHeight="1" x14ac:dyDescent="0.25">
      <c r="D9" s="79">
        <v>28</v>
      </c>
      <c r="F9" s="18">
        <f t="shared" si="0"/>
        <v>50</v>
      </c>
      <c r="G9" s="29">
        <f t="shared" si="1"/>
        <v>-22</v>
      </c>
      <c r="H9" s="29">
        <f t="shared" si="2"/>
        <v>484</v>
      </c>
      <c r="I9" s="4"/>
      <c r="J9" s="4"/>
      <c r="K9" s="4"/>
      <c r="L9" s="4"/>
      <c r="M9" s="4"/>
      <c r="N9" s="4"/>
      <c r="O9" s="4"/>
      <c r="P9" s="4"/>
      <c r="Q9" s="4"/>
    </row>
    <row r="10" spans="1:17" ht="15" customHeight="1" x14ac:dyDescent="0.25">
      <c r="D10" s="79">
        <v>28</v>
      </c>
      <c r="F10" s="18">
        <f t="shared" si="0"/>
        <v>50</v>
      </c>
      <c r="G10" s="29">
        <f t="shared" si="1"/>
        <v>-22</v>
      </c>
      <c r="H10" s="29">
        <f t="shared" si="2"/>
        <v>484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5" customHeight="1" x14ac:dyDescent="0.25">
      <c r="D11" s="79">
        <v>28</v>
      </c>
      <c r="F11" s="18">
        <f t="shared" si="0"/>
        <v>50</v>
      </c>
      <c r="G11" s="29">
        <f t="shared" si="1"/>
        <v>-22</v>
      </c>
      <c r="H11" s="29">
        <f t="shared" si="2"/>
        <v>484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 x14ac:dyDescent="0.25">
      <c r="D12" s="26">
        <v>28</v>
      </c>
      <c r="F12" s="18">
        <f t="shared" si="0"/>
        <v>50</v>
      </c>
      <c r="G12" s="29">
        <f t="shared" si="1"/>
        <v>-22</v>
      </c>
      <c r="H12" s="29">
        <f t="shared" si="2"/>
        <v>484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15" customHeight="1" x14ac:dyDescent="0.25">
      <c r="D13" s="79">
        <v>29</v>
      </c>
      <c r="F13" s="18">
        <f t="shared" si="0"/>
        <v>50</v>
      </c>
      <c r="G13" s="29">
        <f t="shared" si="1"/>
        <v>-21</v>
      </c>
      <c r="H13" s="29">
        <f t="shared" si="2"/>
        <v>441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 x14ac:dyDescent="0.25">
      <c r="D14" s="79">
        <v>29</v>
      </c>
      <c r="F14" s="18">
        <f t="shared" si="0"/>
        <v>50</v>
      </c>
      <c r="G14" s="29">
        <f t="shared" si="1"/>
        <v>-21</v>
      </c>
      <c r="H14" s="29">
        <f t="shared" si="2"/>
        <v>441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15" customHeight="1" x14ac:dyDescent="0.25">
      <c r="D15" s="26">
        <v>29</v>
      </c>
      <c r="F15" s="18">
        <f t="shared" si="0"/>
        <v>50</v>
      </c>
      <c r="G15" s="29">
        <f t="shared" si="1"/>
        <v>-21</v>
      </c>
      <c r="H15" s="29">
        <f t="shared" si="2"/>
        <v>441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 x14ac:dyDescent="0.25">
      <c r="D16" s="26">
        <v>29</v>
      </c>
      <c r="F16" s="18">
        <f t="shared" si="0"/>
        <v>50</v>
      </c>
      <c r="G16" s="29">
        <f t="shared" si="1"/>
        <v>-21</v>
      </c>
      <c r="H16" s="29">
        <f t="shared" si="2"/>
        <v>441</v>
      </c>
      <c r="I16" s="4"/>
      <c r="J16" s="4"/>
      <c r="K16" s="4"/>
      <c r="L16" s="4"/>
      <c r="M16" s="4"/>
      <c r="N16" s="4"/>
      <c r="O16" s="4"/>
      <c r="P16" s="4"/>
      <c r="Q16" s="4"/>
    </row>
    <row r="17" spans="4:17" ht="15" customHeight="1" x14ac:dyDescent="0.25">
      <c r="D17" s="79">
        <v>31</v>
      </c>
      <c r="F17" s="18">
        <f t="shared" si="0"/>
        <v>50</v>
      </c>
      <c r="G17" s="29">
        <f t="shared" si="1"/>
        <v>-19</v>
      </c>
      <c r="H17" s="29">
        <f t="shared" si="2"/>
        <v>361</v>
      </c>
      <c r="I17" s="4"/>
      <c r="J17" s="4"/>
      <c r="K17" s="4"/>
      <c r="L17" s="4"/>
      <c r="M17" s="4"/>
      <c r="N17" s="4"/>
      <c r="O17" s="4"/>
      <c r="P17" s="4"/>
      <c r="Q17" s="4"/>
    </row>
    <row r="18" spans="4:17" ht="15" customHeight="1" x14ac:dyDescent="0.25">
      <c r="D18" s="79">
        <v>32</v>
      </c>
      <c r="F18" s="18">
        <f t="shared" si="0"/>
        <v>50</v>
      </c>
      <c r="G18" s="29">
        <f t="shared" si="1"/>
        <v>-18</v>
      </c>
      <c r="H18" s="29">
        <f t="shared" si="2"/>
        <v>324</v>
      </c>
      <c r="I18" s="4"/>
      <c r="J18" s="4"/>
      <c r="K18" s="4"/>
      <c r="L18" s="4"/>
      <c r="M18" s="4"/>
      <c r="N18" s="4"/>
      <c r="O18" s="4"/>
      <c r="P18" s="4"/>
      <c r="Q18" s="4"/>
    </row>
    <row r="19" spans="4:17" ht="15" customHeight="1" x14ac:dyDescent="0.25">
      <c r="D19" s="26">
        <v>34</v>
      </c>
      <c r="F19" s="18">
        <f t="shared" si="0"/>
        <v>50</v>
      </c>
      <c r="G19" s="29">
        <f t="shared" si="1"/>
        <v>-16</v>
      </c>
      <c r="H19" s="29">
        <f t="shared" si="2"/>
        <v>256</v>
      </c>
      <c r="I19" s="4"/>
      <c r="J19" s="4"/>
      <c r="K19" s="4"/>
      <c r="L19" s="4"/>
      <c r="M19" s="4"/>
      <c r="N19" s="4"/>
      <c r="O19" s="4"/>
      <c r="P19" s="4"/>
      <c r="Q19" s="4"/>
    </row>
    <row r="20" spans="4:17" ht="15" customHeight="1" x14ac:dyDescent="0.25">
      <c r="D20" s="79">
        <v>35</v>
      </c>
      <c r="F20" s="18">
        <f t="shared" si="0"/>
        <v>50</v>
      </c>
      <c r="G20" s="29">
        <f t="shared" si="1"/>
        <v>-15</v>
      </c>
      <c r="H20" s="29">
        <f t="shared" si="2"/>
        <v>225</v>
      </c>
      <c r="I20" s="4"/>
      <c r="J20" s="4"/>
      <c r="K20" s="4"/>
      <c r="L20" s="4"/>
      <c r="M20" s="4"/>
      <c r="N20" s="4"/>
      <c r="O20" s="4"/>
      <c r="P20" s="4"/>
      <c r="Q20" s="4"/>
    </row>
    <row r="21" spans="4:17" ht="15" customHeight="1" x14ac:dyDescent="0.25">
      <c r="D21" s="79">
        <v>36</v>
      </c>
      <c r="F21" s="18">
        <f t="shared" si="0"/>
        <v>50</v>
      </c>
      <c r="G21" s="29">
        <f t="shared" si="1"/>
        <v>-14</v>
      </c>
      <c r="H21" s="29">
        <f t="shared" si="2"/>
        <v>196</v>
      </c>
      <c r="I21" s="4"/>
      <c r="J21" s="4"/>
      <c r="K21" s="4"/>
      <c r="L21" s="4"/>
      <c r="M21" s="4"/>
      <c r="N21" s="4"/>
      <c r="O21" s="4"/>
      <c r="P21" s="4"/>
      <c r="Q21" s="4"/>
    </row>
    <row r="22" spans="4:17" ht="15" customHeight="1" x14ac:dyDescent="0.25">
      <c r="D22" s="79">
        <v>36</v>
      </c>
      <c r="F22" s="18">
        <f t="shared" si="0"/>
        <v>50</v>
      </c>
      <c r="G22" s="29">
        <f t="shared" si="1"/>
        <v>-14</v>
      </c>
      <c r="H22" s="29">
        <f t="shared" si="2"/>
        <v>196</v>
      </c>
      <c r="I22" s="4"/>
      <c r="J22" s="4"/>
      <c r="K22" s="4"/>
      <c r="L22" s="4"/>
      <c r="M22" s="4"/>
      <c r="N22" s="4"/>
      <c r="O22" s="4"/>
      <c r="P22" s="4"/>
      <c r="Q22" s="4"/>
    </row>
    <row r="23" spans="4:17" ht="15" customHeight="1" x14ac:dyDescent="0.25">
      <c r="D23" s="79">
        <v>38</v>
      </c>
      <c r="F23" s="18">
        <f t="shared" si="0"/>
        <v>50</v>
      </c>
      <c r="G23" s="29">
        <f t="shared" si="1"/>
        <v>-12</v>
      </c>
      <c r="H23" s="29">
        <f t="shared" si="2"/>
        <v>144</v>
      </c>
      <c r="I23" s="4"/>
      <c r="J23" s="4"/>
      <c r="K23" s="4"/>
      <c r="L23" s="4"/>
      <c r="M23" s="4"/>
      <c r="N23" s="4"/>
      <c r="O23" s="4"/>
      <c r="P23" s="4"/>
      <c r="Q23" s="4"/>
    </row>
    <row r="24" spans="4:17" ht="15" customHeight="1" x14ac:dyDescent="0.25">
      <c r="D24" s="26">
        <v>38</v>
      </c>
      <c r="F24" s="18">
        <f t="shared" si="0"/>
        <v>50</v>
      </c>
      <c r="G24" s="29">
        <f t="shared" si="1"/>
        <v>-12</v>
      </c>
      <c r="H24" s="29">
        <f t="shared" si="2"/>
        <v>144</v>
      </c>
      <c r="I24" s="4"/>
      <c r="J24" s="4"/>
      <c r="K24" s="4"/>
      <c r="L24" s="4"/>
      <c r="M24" s="4"/>
      <c r="N24" s="4"/>
      <c r="O24" s="4"/>
      <c r="P24" s="4"/>
      <c r="Q24" s="4"/>
    </row>
    <row r="25" spans="4:17" ht="15" customHeight="1" x14ac:dyDescent="0.25">
      <c r="D25" s="79">
        <v>39</v>
      </c>
      <c r="F25" s="18">
        <f t="shared" si="0"/>
        <v>50</v>
      </c>
      <c r="G25" s="29">
        <f t="shared" si="1"/>
        <v>-11</v>
      </c>
      <c r="H25" s="29">
        <f t="shared" si="2"/>
        <v>121</v>
      </c>
      <c r="I25" s="4"/>
      <c r="J25" s="4"/>
      <c r="K25" s="4"/>
      <c r="L25" s="4"/>
      <c r="M25" s="4"/>
      <c r="N25" s="4"/>
      <c r="O25" s="4"/>
      <c r="P25" s="4"/>
      <c r="Q25" s="4"/>
    </row>
    <row r="26" spans="4:17" ht="15" customHeight="1" x14ac:dyDescent="0.25">
      <c r="D26" s="26">
        <v>39</v>
      </c>
      <c r="F26" s="18">
        <f t="shared" si="0"/>
        <v>50</v>
      </c>
      <c r="G26" s="29">
        <f t="shared" si="1"/>
        <v>-11</v>
      </c>
      <c r="H26" s="29">
        <f t="shared" si="2"/>
        <v>121</v>
      </c>
      <c r="I26" s="4"/>
      <c r="J26" s="4"/>
      <c r="K26" s="4"/>
      <c r="L26" s="4"/>
      <c r="M26" s="4"/>
      <c r="N26" s="4"/>
      <c r="O26" s="4"/>
      <c r="P26" s="4"/>
      <c r="Q26" s="4"/>
    </row>
    <row r="27" spans="4:17" ht="15" customHeight="1" x14ac:dyDescent="0.25">
      <c r="D27" s="79">
        <v>40</v>
      </c>
      <c r="F27" s="18">
        <f t="shared" si="0"/>
        <v>50</v>
      </c>
      <c r="G27" s="29">
        <f t="shared" si="1"/>
        <v>-10</v>
      </c>
      <c r="H27" s="29">
        <f t="shared" si="2"/>
        <v>100</v>
      </c>
      <c r="I27" s="4"/>
      <c r="J27" s="4"/>
      <c r="K27" s="4"/>
      <c r="L27" s="4"/>
      <c r="M27" s="4"/>
      <c r="N27" s="4"/>
      <c r="O27" s="4"/>
      <c r="P27" s="4"/>
      <c r="Q27" s="4"/>
    </row>
    <row r="28" spans="4:17" ht="15" customHeight="1" x14ac:dyDescent="0.25">
      <c r="D28" s="79">
        <v>41</v>
      </c>
      <c r="F28" s="18">
        <f t="shared" si="0"/>
        <v>50</v>
      </c>
      <c r="G28" s="29">
        <f t="shared" si="1"/>
        <v>-9</v>
      </c>
      <c r="H28" s="29">
        <f t="shared" si="2"/>
        <v>81</v>
      </c>
      <c r="I28" s="4"/>
      <c r="J28" s="4"/>
      <c r="K28" s="4"/>
      <c r="L28" s="4"/>
      <c r="M28" s="4"/>
      <c r="N28" s="4"/>
      <c r="O28" s="4"/>
      <c r="P28" s="4"/>
      <c r="Q28" s="4"/>
    </row>
    <row r="29" spans="4:17" ht="15" customHeight="1" x14ac:dyDescent="0.25">
      <c r="D29" s="79">
        <v>41</v>
      </c>
      <c r="F29" s="18">
        <f t="shared" si="0"/>
        <v>50</v>
      </c>
      <c r="G29" s="29">
        <f t="shared" si="1"/>
        <v>-9</v>
      </c>
      <c r="H29" s="29">
        <f t="shared" si="2"/>
        <v>81</v>
      </c>
      <c r="I29" s="4"/>
      <c r="J29" s="4"/>
      <c r="K29" s="4"/>
      <c r="L29" s="4"/>
      <c r="M29" s="4"/>
      <c r="N29" s="4"/>
      <c r="O29" s="4"/>
      <c r="P29" s="4"/>
      <c r="Q29" s="4"/>
    </row>
    <row r="30" spans="4:17" ht="15" customHeight="1" x14ac:dyDescent="0.25">
      <c r="D30" s="79">
        <v>41</v>
      </c>
      <c r="F30" s="18">
        <f t="shared" si="0"/>
        <v>50</v>
      </c>
      <c r="G30" s="29">
        <f t="shared" si="1"/>
        <v>-9</v>
      </c>
      <c r="H30" s="29">
        <f t="shared" si="2"/>
        <v>81</v>
      </c>
      <c r="I30" s="4"/>
      <c r="J30" s="4"/>
      <c r="K30" s="4"/>
      <c r="L30" s="4"/>
      <c r="M30" s="4"/>
      <c r="N30" s="4"/>
      <c r="O30" s="4"/>
      <c r="P30" s="4"/>
      <c r="Q30" s="4"/>
    </row>
    <row r="31" spans="4:17" ht="15" customHeight="1" x14ac:dyDescent="0.25">
      <c r="D31" s="26">
        <v>41</v>
      </c>
      <c r="F31" s="18">
        <f t="shared" si="0"/>
        <v>50</v>
      </c>
      <c r="G31" s="29">
        <f t="shared" si="1"/>
        <v>-9</v>
      </c>
      <c r="H31" s="29">
        <f t="shared" si="2"/>
        <v>81</v>
      </c>
      <c r="I31" s="4"/>
      <c r="J31" s="4"/>
      <c r="K31" s="4"/>
      <c r="L31" s="4"/>
      <c r="M31" s="4"/>
      <c r="N31" s="4"/>
      <c r="O31" s="4"/>
      <c r="P31" s="4"/>
      <c r="Q31" s="4"/>
    </row>
    <row r="32" spans="4:17" ht="15" customHeight="1" x14ac:dyDescent="0.25">
      <c r="D32" s="79">
        <v>42</v>
      </c>
      <c r="F32" s="18">
        <f t="shared" si="0"/>
        <v>50</v>
      </c>
      <c r="G32" s="29">
        <f t="shared" si="1"/>
        <v>-8</v>
      </c>
      <c r="H32" s="29">
        <f t="shared" si="2"/>
        <v>64</v>
      </c>
      <c r="I32" s="4"/>
      <c r="J32" s="4"/>
      <c r="K32" s="4"/>
      <c r="L32" s="4"/>
      <c r="M32" s="4"/>
      <c r="N32" s="4"/>
      <c r="O32" s="4"/>
      <c r="P32" s="4"/>
      <c r="Q32" s="4"/>
    </row>
    <row r="33" spans="4:17" ht="15" customHeight="1" x14ac:dyDescent="0.25">
      <c r="D33" s="79">
        <v>42</v>
      </c>
      <c r="F33" s="18">
        <f t="shared" si="0"/>
        <v>50</v>
      </c>
      <c r="G33" s="29">
        <f t="shared" si="1"/>
        <v>-8</v>
      </c>
      <c r="H33" s="29">
        <f t="shared" si="2"/>
        <v>64</v>
      </c>
      <c r="I33" s="4"/>
      <c r="J33" s="4"/>
      <c r="K33" s="4"/>
      <c r="L33" s="4"/>
      <c r="M33" s="4"/>
      <c r="N33" s="4"/>
      <c r="O33" s="4"/>
      <c r="P33" s="4"/>
      <c r="Q33" s="4"/>
    </row>
    <row r="34" spans="4:17" ht="15" customHeight="1" x14ac:dyDescent="0.25">
      <c r="D34" s="26">
        <v>43</v>
      </c>
      <c r="F34" s="18">
        <f t="shared" ref="F34:F65" si="3">$D$100</f>
        <v>50</v>
      </c>
      <c r="G34" s="29">
        <f t="shared" si="1"/>
        <v>-7</v>
      </c>
      <c r="H34" s="29">
        <f t="shared" si="2"/>
        <v>49</v>
      </c>
      <c r="I34" s="4"/>
      <c r="J34" s="4"/>
      <c r="K34" s="4"/>
      <c r="L34" s="4"/>
      <c r="M34" s="4"/>
      <c r="N34" s="4"/>
      <c r="O34" s="4"/>
      <c r="P34" s="4"/>
      <c r="Q34" s="4"/>
    </row>
    <row r="35" spans="4:17" ht="15" customHeight="1" x14ac:dyDescent="0.25">
      <c r="D35" s="79">
        <v>44</v>
      </c>
      <c r="F35" s="18">
        <f t="shared" si="3"/>
        <v>50</v>
      </c>
      <c r="G35" s="29">
        <f t="shared" si="1"/>
        <v>-6</v>
      </c>
      <c r="H35" s="29">
        <f t="shared" si="2"/>
        <v>36</v>
      </c>
      <c r="I35" s="4"/>
      <c r="J35" s="4"/>
      <c r="K35" s="4"/>
      <c r="L35" s="4"/>
      <c r="M35" s="4"/>
      <c r="N35" s="4"/>
      <c r="O35" s="4"/>
      <c r="P35" s="4"/>
      <c r="Q35" s="4"/>
    </row>
    <row r="36" spans="4:17" ht="15" customHeight="1" x14ac:dyDescent="0.25">
      <c r="D36" s="26">
        <v>44</v>
      </c>
      <c r="F36" s="18">
        <f t="shared" si="3"/>
        <v>50</v>
      </c>
      <c r="G36" s="29">
        <f t="shared" si="1"/>
        <v>-6</v>
      </c>
      <c r="H36" s="29">
        <f t="shared" si="2"/>
        <v>36</v>
      </c>
      <c r="I36" s="4"/>
      <c r="J36" s="4"/>
      <c r="K36" s="4"/>
      <c r="L36" s="4"/>
      <c r="M36" s="4"/>
      <c r="N36" s="4"/>
      <c r="O36" s="4"/>
      <c r="P36" s="4"/>
      <c r="Q36" s="4"/>
    </row>
    <row r="37" spans="4:17" ht="15" customHeight="1" x14ac:dyDescent="0.25">
      <c r="D37" s="79">
        <v>45</v>
      </c>
      <c r="F37" s="18">
        <f t="shared" si="3"/>
        <v>50</v>
      </c>
      <c r="G37" s="29">
        <f t="shared" si="1"/>
        <v>-5</v>
      </c>
      <c r="H37" s="29">
        <f t="shared" si="2"/>
        <v>25</v>
      </c>
      <c r="I37" s="4"/>
      <c r="J37" s="4"/>
      <c r="K37" s="4"/>
      <c r="L37" s="4"/>
      <c r="M37" s="4"/>
      <c r="N37" s="4"/>
      <c r="O37" s="4"/>
      <c r="P37" s="4"/>
      <c r="Q37" s="4"/>
    </row>
    <row r="38" spans="4:17" ht="15" customHeight="1" x14ac:dyDescent="0.25">
      <c r="D38" s="79">
        <v>45</v>
      </c>
      <c r="F38" s="18">
        <f t="shared" si="3"/>
        <v>50</v>
      </c>
      <c r="G38" s="29">
        <f t="shared" si="1"/>
        <v>-5</v>
      </c>
      <c r="H38" s="29">
        <f t="shared" si="2"/>
        <v>25</v>
      </c>
      <c r="I38" s="4"/>
      <c r="J38" s="4"/>
      <c r="K38" s="4"/>
      <c r="L38" s="4"/>
      <c r="M38" s="4"/>
      <c r="N38" s="4"/>
      <c r="O38" s="4"/>
      <c r="P38" s="4"/>
      <c r="Q38" s="4"/>
    </row>
    <row r="39" spans="4:17" ht="15" customHeight="1" x14ac:dyDescent="0.25">
      <c r="D39" s="79">
        <v>45</v>
      </c>
      <c r="F39" s="18">
        <f t="shared" si="3"/>
        <v>50</v>
      </c>
      <c r="G39" s="29">
        <f t="shared" si="1"/>
        <v>-5</v>
      </c>
      <c r="H39" s="29">
        <f t="shared" si="2"/>
        <v>25</v>
      </c>
      <c r="I39" s="4"/>
      <c r="J39" s="4"/>
      <c r="K39" s="4"/>
      <c r="L39" s="4"/>
      <c r="M39" s="4"/>
      <c r="N39" s="4"/>
      <c r="O39" s="4"/>
      <c r="P39" s="4"/>
      <c r="Q39" s="4"/>
    </row>
    <row r="40" spans="4:17" ht="15" customHeight="1" x14ac:dyDescent="0.25">
      <c r="D40" s="79">
        <v>45</v>
      </c>
      <c r="F40" s="18">
        <f t="shared" si="3"/>
        <v>50</v>
      </c>
      <c r="G40" s="29">
        <f t="shared" si="1"/>
        <v>-5</v>
      </c>
      <c r="H40" s="29">
        <f t="shared" si="2"/>
        <v>25</v>
      </c>
      <c r="I40" s="4"/>
      <c r="J40" s="4"/>
      <c r="K40" s="4"/>
      <c r="L40" s="4"/>
      <c r="M40" s="4"/>
      <c r="N40" s="4"/>
      <c r="O40" s="4"/>
      <c r="P40" s="4"/>
      <c r="Q40" s="4"/>
    </row>
    <row r="41" spans="4:17" ht="15" customHeight="1" x14ac:dyDescent="0.25">
      <c r="D41" s="79">
        <v>45</v>
      </c>
      <c r="F41" s="18">
        <f t="shared" si="3"/>
        <v>50</v>
      </c>
      <c r="G41" s="29">
        <f t="shared" si="1"/>
        <v>-5</v>
      </c>
      <c r="H41" s="29">
        <f t="shared" si="2"/>
        <v>25</v>
      </c>
      <c r="I41" s="4"/>
      <c r="J41" s="4"/>
      <c r="K41" s="4"/>
      <c r="L41" s="4"/>
      <c r="M41" s="4"/>
      <c r="N41" s="4"/>
      <c r="O41" s="4"/>
      <c r="P41" s="4"/>
      <c r="Q41" s="4"/>
    </row>
    <row r="42" spans="4:17" ht="15" customHeight="1" x14ac:dyDescent="0.25">
      <c r="D42" s="79">
        <v>45</v>
      </c>
      <c r="F42" s="18">
        <f t="shared" si="3"/>
        <v>50</v>
      </c>
      <c r="G42" s="29">
        <f t="shared" si="1"/>
        <v>-5</v>
      </c>
      <c r="H42" s="29">
        <f t="shared" si="2"/>
        <v>25</v>
      </c>
      <c r="I42" s="4"/>
      <c r="J42" s="4"/>
      <c r="K42" s="4"/>
      <c r="L42" s="4"/>
      <c r="M42" s="4"/>
      <c r="N42" s="4"/>
      <c r="O42" s="4"/>
      <c r="P42" s="4"/>
      <c r="Q42" s="4"/>
    </row>
    <row r="43" spans="4:17" ht="15" customHeight="1" x14ac:dyDescent="0.25">
      <c r="D43" s="79">
        <v>46</v>
      </c>
      <c r="F43" s="18">
        <f t="shared" si="3"/>
        <v>50</v>
      </c>
      <c r="G43" s="29">
        <f t="shared" si="1"/>
        <v>-4</v>
      </c>
      <c r="H43" s="29">
        <f t="shared" si="2"/>
        <v>16</v>
      </c>
      <c r="I43" s="4"/>
      <c r="J43" s="4"/>
      <c r="K43" s="4"/>
      <c r="L43" s="4"/>
      <c r="M43" s="4"/>
      <c r="N43" s="4"/>
      <c r="O43" s="4"/>
      <c r="P43" s="4"/>
      <c r="Q43" s="4"/>
    </row>
    <row r="44" spans="4:17" ht="15" customHeight="1" x14ac:dyDescent="0.25">
      <c r="D44" s="79">
        <v>46</v>
      </c>
      <c r="F44" s="18">
        <f t="shared" si="3"/>
        <v>50</v>
      </c>
      <c r="G44" s="29">
        <f t="shared" si="1"/>
        <v>-4</v>
      </c>
      <c r="H44" s="29">
        <f t="shared" si="2"/>
        <v>16</v>
      </c>
      <c r="I44" s="4"/>
      <c r="J44" s="4"/>
      <c r="K44" s="4"/>
      <c r="L44" s="4"/>
      <c r="M44" s="4"/>
      <c r="N44" s="4"/>
      <c r="O44" s="4"/>
      <c r="P44" s="4"/>
      <c r="Q44" s="4"/>
    </row>
    <row r="45" spans="4:17" ht="15" customHeight="1" x14ac:dyDescent="0.25">
      <c r="D45" s="79">
        <v>46</v>
      </c>
      <c r="F45" s="18">
        <f t="shared" si="3"/>
        <v>50</v>
      </c>
      <c r="G45" s="29">
        <f t="shared" si="1"/>
        <v>-4</v>
      </c>
      <c r="H45" s="29">
        <f t="shared" si="2"/>
        <v>16</v>
      </c>
      <c r="I45" s="4"/>
      <c r="J45" s="4"/>
      <c r="K45" s="4"/>
      <c r="L45" s="4"/>
      <c r="M45" s="4"/>
      <c r="N45" s="4"/>
      <c r="O45" s="4"/>
      <c r="P45" s="4"/>
      <c r="Q45" s="4"/>
    </row>
    <row r="46" spans="4:17" ht="15" customHeight="1" x14ac:dyDescent="0.25">
      <c r="D46" s="26">
        <v>46</v>
      </c>
      <c r="F46" s="18">
        <f t="shared" si="3"/>
        <v>50</v>
      </c>
      <c r="G46" s="29">
        <f t="shared" si="1"/>
        <v>-4</v>
      </c>
      <c r="H46" s="29">
        <f t="shared" si="2"/>
        <v>16</v>
      </c>
      <c r="I46" s="4"/>
      <c r="J46" s="4"/>
      <c r="K46" s="4"/>
      <c r="L46" s="4"/>
      <c r="M46" s="4"/>
      <c r="N46" s="4"/>
      <c r="O46" s="4"/>
      <c r="P46" s="4"/>
      <c r="Q46" s="4"/>
    </row>
    <row r="47" spans="4:17" ht="15" customHeight="1" x14ac:dyDescent="0.25">
      <c r="D47" s="79">
        <v>47</v>
      </c>
      <c r="F47" s="18">
        <f t="shared" si="3"/>
        <v>50</v>
      </c>
      <c r="G47" s="29">
        <f t="shared" si="1"/>
        <v>-3</v>
      </c>
      <c r="H47" s="29">
        <f t="shared" si="2"/>
        <v>9</v>
      </c>
      <c r="I47" s="4"/>
      <c r="J47" s="4"/>
      <c r="K47" s="4"/>
      <c r="L47" s="4"/>
      <c r="M47" s="4"/>
      <c r="N47" s="4"/>
      <c r="O47" s="4"/>
      <c r="P47" s="4"/>
      <c r="Q47" s="4"/>
    </row>
    <row r="48" spans="4:17" ht="15" customHeight="1" x14ac:dyDescent="0.25">
      <c r="D48" s="79">
        <v>47</v>
      </c>
      <c r="F48" s="18">
        <f t="shared" si="3"/>
        <v>50</v>
      </c>
      <c r="G48" s="29">
        <f t="shared" si="1"/>
        <v>-3</v>
      </c>
      <c r="H48" s="29">
        <f t="shared" si="2"/>
        <v>9</v>
      </c>
      <c r="I48" s="4"/>
      <c r="J48" s="4"/>
      <c r="K48" s="4"/>
      <c r="L48" s="4"/>
      <c r="M48" s="4"/>
      <c r="N48" s="4"/>
      <c r="O48" s="4"/>
      <c r="P48" s="4"/>
      <c r="Q48" s="4"/>
    </row>
    <row r="49" spans="4:17" ht="15" customHeight="1" x14ac:dyDescent="0.25">
      <c r="D49" s="79">
        <v>48</v>
      </c>
      <c r="F49" s="18">
        <f t="shared" si="3"/>
        <v>50</v>
      </c>
      <c r="G49" s="29">
        <f t="shared" si="1"/>
        <v>-2</v>
      </c>
      <c r="H49" s="29">
        <f t="shared" si="2"/>
        <v>4</v>
      </c>
      <c r="I49" s="4"/>
      <c r="J49" s="4"/>
      <c r="K49" s="4"/>
      <c r="L49" s="4"/>
      <c r="M49" s="4"/>
      <c r="N49" s="4"/>
      <c r="O49" s="4"/>
      <c r="P49" s="4"/>
      <c r="Q49" s="4"/>
    </row>
    <row r="50" spans="4:17" ht="15" customHeight="1" x14ac:dyDescent="0.25">
      <c r="D50" s="26">
        <v>48</v>
      </c>
      <c r="F50" s="18">
        <f t="shared" si="3"/>
        <v>50</v>
      </c>
      <c r="G50" s="29">
        <f t="shared" si="1"/>
        <v>-2</v>
      </c>
      <c r="H50" s="29">
        <f t="shared" si="2"/>
        <v>4</v>
      </c>
      <c r="I50" s="4"/>
      <c r="J50" s="4"/>
      <c r="K50" s="4"/>
      <c r="L50" s="4"/>
      <c r="M50" s="4"/>
      <c r="N50" s="4"/>
      <c r="O50" s="4"/>
      <c r="P50" s="4"/>
      <c r="Q50" s="4"/>
    </row>
    <row r="51" spans="4:17" ht="15" customHeight="1" x14ac:dyDescent="0.25">
      <c r="D51" s="26">
        <v>48</v>
      </c>
      <c r="F51" s="18">
        <f t="shared" si="3"/>
        <v>50</v>
      </c>
      <c r="G51" s="29">
        <f t="shared" si="1"/>
        <v>-2</v>
      </c>
      <c r="H51" s="29">
        <f t="shared" si="2"/>
        <v>4</v>
      </c>
      <c r="I51" s="4"/>
      <c r="J51" s="4"/>
      <c r="K51" s="4"/>
      <c r="L51" s="4"/>
      <c r="M51" s="4"/>
      <c r="N51" s="4"/>
      <c r="O51" s="4"/>
      <c r="P51" s="4"/>
      <c r="Q51" s="4"/>
    </row>
    <row r="52" spans="4:17" ht="15" customHeight="1" x14ac:dyDescent="0.25">
      <c r="D52" s="79">
        <v>49</v>
      </c>
      <c r="F52" s="18">
        <f t="shared" si="3"/>
        <v>50</v>
      </c>
      <c r="G52" s="29">
        <f t="shared" si="1"/>
        <v>-1</v>
      </c>
      <c r="H52" s="29">
        <f t="shared" si="2"/>
        <v>1</v>
      </c>
      <c r="I52" s="4"/>
      <c r="J52" s="4"/>
      <c r="K52" s="4"/>
      <c r="L52" s="4"/>
      <c r="M52" s="4"/>
      <c r="N52" s="4"/>
      <c r="O52" s="4"/>
      <c r="P52" s="4"/>
      <c r="Q52" s="4"/>
    </row>
    <row r="53" spans="4:17" ht="15" customHeight="1" x14ac:dyDescent="0.25">
      <c r="D53" s="26">
        <v>49</v>
      </c>
      <c r="F53" s="18">
        <f t="shared" si="3"/>
        <v>50</v>
      </c>
      <c r="G53" s="29">
        <f t="shared" si="1"/>
        <v>-1</v>
      </c>
      <c r="H53" s="29">
        <f t="shared" si="2"/>
        <v>1</v>
      </c>
      <c r="I53" s="4"/>
      <c r="J53" s="4"/>
      <c r="K53" s="4"/>
      <c r="L53" s="4"/>
      <c r="M53" s="4"/>
      <c r="N53" s="4"/>
      <c r="O53" s="4"/>
      <c r="P53" s="4"/>
      <c r="Q53" s="4"/>
    </row>
    <row r="54" spans="4:17" ht="15" customHeight="1" x14ac:dyDescent="0.25">
      <c r="D54" s="79">
        <v>50</v>
      </c>
      <c r="F54" s="18">
        <f t="shared" si="3"/>
        <v>50</v>
      </c>
      <c r="G54" s="29">
        <f t="shared" si="1"/>
        <v>0</v>
      </c>
      <c r="H54" s="29">
        <f t="shared" si="2"/>
        <v>0</v>
      </c>
      <c r="I54" s="4"/>
      <c r="J54" s="4"/>
      <c r="K54" s="4"/>
      <c r="L54" s="4"/>
      <c r="M54" s="4"/>
      <c r="N54" s="4"/>
      <c r="O54" s="4"/>
      <c r="P54" s="4"/>
      <c r="Q54" s="4"/>
    </row>
    <row r="55" spans="4:17" ht="15" customHeight="1" x14ac:dyDescent="0.25">
      <c r="D55" s="79">
        <v>50</v>
      </c>
      <c r="F55" s="18">
        <f t="shared" si="3"/>
        <v>50</v>
      </c>
      <c r="G55" s="29">
        <f t="shared" si="1"/>
        <v>0</v>
      </c>
      <c r="H55" s="29">
        <f t="shared" si="2"/>
        <v>0</v>
      </c>
      <c r="I55" s="4"/>
      <c r="J55" s="4"/>
      <c r="K55" s="4"/>
      <c r="L55" s="4"/>
      <c r="M55" s="4"/>
      <c r="N55" s="4"/>
      <c r="O55" s="4"/>
      <c r="P55" s="4"/>
      <c r="Q55" s="4"/>
    </row>
    <row r="56" spans="4:17" ht="15" customHeight="1" x14ac:dyDescent="0.25">
      <c r="D56" s="79">
        <v>51</v>
      </c>
      <c r="F56" s="18">
        <f t="shared" si="3"/>
        <v>50</v>
      </c>
      <c r="G56" s="29">
        <f t="shared" si="1"/>
        <v>1</v>
      </c>
      <c r="H56" s="29">
        <f t="shared" si="2"/>
        <v>1</v>
      </c>
      <c r="I56" s="4"/>
      <c r="J56" s="4"/>
      <c r="K56" s="4"/>
      <c r="L56" s="4"/>
      <c r="M56" s="4"/>
      <c r="N56" s="4"/>
      <c r="O56" s="4"/>
      <c r="P56" s="4"/>
      <c r="Q56" s="4"/>
    </row>
    <row r="57" spans="4:17" ht="15" customHeight="1" x14ac:dyDescent="0.25">
      <c r="D57" s="26">
        <v>51</v>
      </c>
      <c r="F57" s="18">
        <f t="shared" si="3"/>
        <v>50</v>
      </c>
      <c r="G57" s="29">
        <f t="shared" si="1"/>
        <v>1</v>
      </c>
      <c r="H57" s="29">
        <f t="shared" si="2"/>
        <v>1</v>
      </c>
      <c r="I57" s="4"/>
      <c r="J57" s="4"/>
      <c r="K57" s="4"/>
      <c r="L57" s="4"/>
      <c r="M57" s="4"/>
      <c r="N57" s="4"/>
      <c r="O57" s="4"/>
      <c r="P57" s="4"/>
      <c r="Q57" s="4"/>
    </row>
    <row r="58" spans="4:17" ht="15" customHeight="1" x14ac:dyDescent="0.25">
      <c r="D58" s="26">
        <v>51</v>
      </c>
      <c r="F58" s="18">
        <f t="shared" si="3"/>
        <v>50</v>
      </c>
      <c r="G58" s="29">
        <f t="shared" si="1"/>
        <v>1</v>
      </c>
      <c r="H58" s="29">
        <f t="shared" si="2"/>
        <v>1</v>
      </c>
      <c r="I58" s="4"/>
      <c r="J58" s="4"/>
      <c r="K58" s="4"/>
      <c r="L58" s="4"/>
      <c r="M58" s="4"/>
      <c r="N58" s="4"/>
      <c r="O58" s="4"/>
      <c r="P58" s="4"/>
      <c r="Q58" s="4"/>
    </row>
    <row r="59" spans="4:17" ht="15" customHeight="1" x14ac:dyDescent="0.25">
      <c r="D59" s="79">
        <v>52</v>
      </c>
      <c r="F59" s="18">
        <f t="shared" si="3"/>
        <v>50</v>
      </c>
      <c r="G59" s="29">
        <f t="shared" si="1"/>
        <v>2</v>
      </c>
      <c r="H59" s="29">
        <f t="shared" si="2"/>
        <v>4</v>
      </c>
      <c r="I59" s="4"/>
      <c r="J59" s="4"/>
      <c r="K59" s="4"/>
      <c r="L59" s="4"/>
      <c r="M59" s="4"/>
      <c r="N59" s="4"/>
      <c r="O59" s="4"/>
      <c r="P59" s="4"/>
      <c r="Q59" s="4"/>
    </row>
    <row r="60" spans="4:17" ht="15" customHeight="1" x14ac:dyDescent="0.25">
      <c r="D60" s="79">
        <v>53</v>
      </c>
      <c r="F60" s="18">
        <f t="shared" si="3"/>
        <v>50</v>
      </c>
      <c r="G60" s="29">
        <f t="shared" si="1"/>
        <v>3</v>
      </c>
      <c r="H60" s="29">
        <f t="shared" si="2"/>
        <v>9</v>
      </c>
      <c r="I60" s="4"/>
      <c r="J60" s="4"/>
      <c r="K60" s="4"/>
      <c r="L60" s="4"/>
      <c r="M60" s="4"/>
      <c r="N60" s="4"/>
      <c r="O60" s="4"/>
      <c r="P60" s="4"/>
      <c r="Q60" s="4"/>
    </row>
    <row r="61" spans="4:17" ht="15" customHeight="1" x14ac:dyDescent="0.25">
      <c r="D61" s="79">
        <v>53</v>
      </c>
      <c r="F61" s="18">
        <f t="shared" si="3"/>
        <v>50</v>
      </c>
      <c r="G61" s="29">
        <f t="shared" si="1"/>
        <v>3</v>
      </c>
      <c r="H61" s="29">
        <f t="shared" si="2"/>
        <v>9</v>
      </c>
      <c r="I61" s="4"/>
      <c r="J61" s="4"/>
      <c r="K61" s="4"/>
      <c r="L61" s="4"/>
      <c r="M61" s="4"/>
      <c r="N61" s="4"/>
      <c r="O61" s="4"/>
      <c r="P61" s="4"/>
      <c r="Q61" s="4"/>
    </row>
    <row r="62" spans="4:17" ht="15" customHeight="1" x14ac:dyDescent="0.25">
      <c r="D62" s="26">
        <v>53</v>
      </c>
      <c r="F62" s="18">
        <f t="shared" si="3"/>
        <v>50</v>
      </c>
      <c r="G62" s="29">
        <f t="shared" si="1"/>
        <v>3</v>
      </c>
      <c r="H62" s="29">
        <f t="shared" si="2"/>
        <v>9</v>
      </c>
      <c r="I62" s="4"/>
      <c r="J62" s="4"/>
      <c r="K62" s="4"/>
      <c r="L62" s="4"/>
      <c r="M62" s="4"/>
      <c r="N62" s="4"/>
      <c r="O62" s="4"/>
      <c r="P62" s="4"/>
      <c r="Q62" s="4"/>
    </row>
    <row r="63" spans="4:17" ht="15" customHeight="1" x14ac:dyDescent="0.25">
      <c r="D63" s="26">
        <v>53</v>
      </c>
      <c r="F63" s="18">
        <f t="shared" si="3"/>
        <v>50</v>
      </c>
      <c r="G63" s="29">
        <f t="shared" si="1"/>
        <v>3</v>
      </c>
      <c r="H63" s="29">
        <f t="shared" si="2"/>
        <v>9</v>
      </c>
      <c r="I63" s="4"/>
      <c r="J63" s="4"/>
      <c r="K63" s="4"/>
      <c r="L63" s="4"/>
      <c r="M63" s="4"/>
      <c r="N63" s="4"/>
      <c r="O63" s="4"/>
      <c r="P63" s="4"/>
      <c r="Q63" s="4"/>
    </row>
    <row r="64" spans="4:17" ht="15" customHeight="1" x14ac:dyDescent="0.25">
      <c r="D64" s="79">
        <v>54</v>
      </c>
      <c r="F64" s="18">
        <f t="shared" si="3"/>
        <v>50</v>
      </c>
      <c r="G64" s="29">
        <f t="shared" si="1"/>
        <v>4</v>
      </c>
      <c r="H64" s="29">
        <f t="shared" si="2"/>
        <v>16</v>
      </c>
      <c r="I64" s="4"/>
      <c r="J64" s="4"/>
      <c r="K64" s="4"/>
      <c r="L64" s="4"/>
      <c r="M64" s="4"/>
      <c r="N64" s="4"/>
      <c r="O64" s="4"/>
      <c r="P64" s="4"/>
      <c r="Q64" s="4"/>
    </row>
    <row r="65" spans="4:17" ht="15" customHeight="1" x14ac:dyDescent="0.25">
      <c r="D65" s="26">
        <v>55</v>
      </c>
      <c r="F65" s="18">
        <f t="shared" si="3"/>
        <v>50</v>
      </c>
      <c r="G65" s="29">
        <f t="shared" si="1"/>
        <v>5</v>
      </c>
      <c r="H65" s="29">
        <f t="shared" si="2"/>
        <v>25</v>
      </c>
      <c r="I65" s="4"/>
      <c r="J65" s="4"/>
      <c r="K65" s="4"/>
      <c r="L65" s="4"/>
      <c r="M65" s="4"/>
      <c r="N65" s="4"/>
      <c r="O65" s="4"/>
      <c r="P65" s="4"/>
      <c r="Q65" s="4"/>
    </row>
    <row r="66" spans="4:17" ht="15" customHeight="1" x14ac:dyDescent="0.25">
      <c r="D66" s="26">
        <v>55</v>
      </c>
      <c r="F66" s="18">
        <f t="shared" ref="F66:F97" si="4">$D$100</f>
        <v>50</v>
      </c>
      <c r="G66" s="29">
        <f t="shared" si="1"/>
        <v>5</v>
      </c>
      <c r="H66" s="29">
        <f t="shared" si="2"/>
        <v>25</v>
      </c>
      <c r="I66" s="4"/>
      <c r="J66" s="4"/>
      <c r="K66" s="4"/>
      <c r="L66" s="4"/>
      <c r="M66" s="4"/>
      <c r="N66" s="4"/>
      <c r="O66" s="4"/>
      <c r="P66" s="4"/>
      <c r="Q66" s="4"/>
    </row>
    <row r="67" spans="4:17" ht="15" customHeight="1" x14ac:dyDescent="0.25">
      <c r="D67" s="26">
        <v>56</v>
      </c>
      <c r="F67" s="18">
        <f t="shared" si="4"/>
        <v>50</v>
      </c>
      <c r="G67" s="29">
        <f t="shared" ref="G67:G97" si="5">D67-F67</f>
        <v>6</v>
      </c>
      <c r="H67" s="29">
        <f t="shared" ref="H67:H97" si="6">G67^2</f>
        <v>36</v>
      </c>
      <c r="I67" s="4"/>
      <c r="J67" s="4"/>
      <c r="K67" s="4"/>
      <c r="L67" s="4"/>
      <c r="M67" s="4"/>
      <c r="N67" s="4"/>
      <c r="O67" s="4"/>
      <c r="P67" s="4"/>
      <c r="Q67" s="4"/>
    </row>
    <row r="68" spans="4:17" ht="15" customHeight="1" x14ac:dyDescent="0.25">
      <c r="D68" s="26">
        <v>57</v>
      </c>
      <c r="F68" s="18">
        <f t="shared" si="4"/>
        <v>50</v>
      </c>
      <c r="G68" s="29">
        <f t="shared" si="5"/>
        <v>7</v>
      </c>
      <c r="H68" s="29">
        <f t="shared" si="6"/>
        <v>49</v>
      </c>
      <c r="I68" s="4"/>
      <c r="J68" s="4"/>
      <c r="K68" s="4"/>
      <c r="L68" s="4"/>
      <c r="M68" s="4"/>
      <c r="N68" s="4"/>
      <c r="O68" s="4"/>
      <c r="P68" s="4"/>
      <c r="Q68" s="4"/>
    </row>
    <row r="69" spans="4:17" ht="15" customHeight="1" x14ac:dyDescent="0.25">
      <c r="D69" s="79">
        <v>58</v>
      </c>
      <c r="F69" s="18">
        <f t="shared" si="4"/>
        <v>50</v>
      </c>
      <c r="G69" s="29">
        <f t="shared" si="5"/>
        <v>8</v>
      </c>
      <c r="H69" s="29">
        <f t="shared" si="6"/>
        <v>64</v>
      </c>
      <c r="I69" s="4"/>
      <c r="J69" s="4"/>
      <c r="K69" s="4"/>
      <c r="L69" s="4"/>
      <c r="M69" s="4"/>
      <c r="N69" s="4"/>
      <c r="O69" s="4"/>
      <c r="P69" s="4"/>
      <c r="Q69" s="4"/>
    </row>
    <row r="70" spans="4:17" ht="15" customHeight="1" x14ac:dyDescent="0.25">
      <c r="D70" s="79">
        <v>59</v>
      </c>
      <c r="F70" s="18">
        <f t="shared" si="4"/>
        <v>50</v>
      </c>
      <c r="G70" s="29">
        <f t="shared" si="5"/>
        <v>9</v>
      </c>
      <c r="H70" s="29">
        <f t="shared" si="6"/>
        <v>81</v>
      </c>
      <c r="I70" s="4"/>
      <c r="J70" s="4"/>
      <c r="K70" s="4"/>
      <c r="L70" s="4"/>
      <c r="M70" s="4"/>
      <c r="N70" s="4"/>
      <c r="O70" s="4"/>
      <c r="P70" s="4"/>
      <c r="Q70" s="4"/>
    </row>
    <row r="71" spans="4:17" ht="15" customHeight="1" x14ac:dyDescent="0.25">
      <c r="D71" s="26">
        <v>60</v>
      </c>
      <c r="F71" s="18">
        <f t="shared" si="4"/>
        <v>50</v>
      </c>
      <c r="G71" s="29">
        <f t="shared" si="5"/>
        <v>10</v>
      </c>
      <c r="H71" s="29">
        <f t="shared" si="6"/>
        <v>100</v>
      </c>
      <c r="I71" s="4"/>
      <c r="J71" s="4"/>
      <c r="K71" s="4"/>
      <c r="L71" s="4"/>
      <c r="M71" s="4"/>
      <c r="N71" s="4"/>
      <c r="O71" s="4"/>
      <c r="P71" s="4"/>
      <c r="Q71" s="4"/>
    </row>
    <row r="72" spans="4:17" ht="15" customHeight="1" x14ac:dyDescent="0.25">
      <c r="D72" s="79">
        <v>61</v>
      </c>
      <c r="F72" s="18">
        <f t="shared" si="4"/>
        <v>50</v>
      </c>
      <c r="G72" s="29">
        <f t="shared" si="5"/>
        <v>11</v>
      </c>
      <c r="H72" s="29">
        <f t="shared" si="6"/>
        <v>121</v>
      </c>
      <c r="I72" s="4"/>
      <c r="J72" s="4"/>
      <c r="K72" s="4"/>
      <c r="L72" s="4"/>
      <c r="M72" s="4"/>
      <c r="N72" s="4"/>
      <c r="O72" s="4"/>
      <c r="P72" s="4"/>
      <c r="Q72" s="4"/>
    </row>
    <row r="73" spans="4:17" ht="15" customHeight="1" x14ac:dyDescent="0.25">
      <c r="D73" s="79">
        <v>61</v>
      </c>
      <c r="F73" s="18">
        <f t="shared" si="4"/>
        <v>50</v>
      </c>
      <c r="G73" s="29">
        <f t="shared" si="5"/>
        <v>11</v>
      </c>
      <c r="H73" s="29">
        <f t="shared" si="6"/>
        <v>121</v>
      </c>
      <c r="I73" s="4"/>
      <c r="J73" s="4"/>
      <c r="K73" s="4"/>
      <c r="L73" s="4"/>
      <c r="M73" s="4"/>
      <c r="N73" s="4"/>
      <c r="O73" s="4"/>
      <c r="P73" s="4"/>
      <c r="Q73" s="4"/>
    </row>
    <row r="74" spans="4:17" ht="15" customHeight="1" x14ac:dyDescent="0.25">
      <c r="D74" s="79">
        <v>61</v>
      </c>
      <c r="F74" s="18">
        <f t="shared" si="4"/>
        <v>50</v>
      </c>
      <c r="G74" s="29">
        <f t="shared" si="5"/>
        <v>11</v>
      </c>
      <c r="H74" s="29">
        <f t="shared" si="6"/>
        <v>121</v>
      </c>
      <c r="I74" s="4"/>
      <c r="J74" s="4"/>
      <c r="K74" s="4"/>
      <c r="L74" s="4"/>
      <c r="M74" s="4"/>
      <c r="N74" s="4"/>
      <c r="O74" s="4"/>
      <c r="P74" s="4"/>
      <c r="Q74" s="4"/>
    </row>
    <row r="75" spans="4:17" ht="15" customHeight="1" x14ac:dyDescent="0.25">
      <c r="D75" s="79">
        <v>62</v>
      </c>
      <c r="F75" s="18">
        <f t="shared" si="4"/>
        <v>50</v>
      </c>
      <c r="G75" s="29">
        <f t="shared" si="5"/>
        <v>12</v>
      </c>
      <c r="H75" s="29">
        <f t="shared" si="6"/>
        <v>144</v>
      </c>
      <c r="I75" s="4"/>
      <c r="J75" s="4"/>
      <c r="K75" s="4"/>
      <c r="L75" s="4"/>
      <c r="M75" s="4"/>
      <c r="N75" s="4"/>
      <c r="O75" s="4"/>
      <c r="P75" s="4"/>
      <c r="Q75" s="4"/>
    </row>
    <row r="76" spans="4:17" ht="15" customHeight="1" x14ac:dyDescent="0.25">
      <c r="D76" s="79">
        <v>64</v>
      </c>
      <c r="F76" s="18">
        <f t="shared" si="4"/>
        <v>50</v>
      </c>
      <c r="G76" s="29">
        <f t="shared" si="5"/>
        <v>14</v>
      </c>
      <c r="H76" s="29">
        <f t="shared" si="6"/>
        <v>196</v>
      </c>
      <c r="I76" s="4"/>
      <c r="J76" s="4"/>
      <c r="K76" s="4"/>
      <c r="L76" s="4"/>
      <c r="M76" s="4"/>
      <c r="N76" s="4"/>
      <c r="O76" s="4"/>
      <c r="P76" s="4"/>
      <c r="Q76" s="4"/>
    </row>
    <row r="77" spans="4:17" ht="15" customHeight="1" x14ac:dyDescent="0.25">
      <c r="D77" s="79">
        <v>64</v>
      </c>
      <c r="F77" s="18">
        <f t="shared" si="4"/>
        <v>50</v>
      </c>
      <c r="G77" s="29">
        <f t="shared" si="5"/>
        <v>14</v>
      </c>
      <c r="H77" s="29">
        <f t="shared" si="6"/>
        <v>196</v>
      </c>
      <c r="I77" s="4"/>
      <c r="J77" s="4"/>
      <c r="K77" s="4"/>
      <c r="L77" s="4"/>
      <c r="M77" s="4"/>
      <c r="N77" s="4"/>
      <c r="O77" s="4"/>
      <c r="P77" s="4"/>
      <c r="Q77" s="4"/>
    </row>
    <row r="78" spans="4:17" ht="15" customHeight="1" x14ac:dyDescent="0.25">
      <c r="D78" s="79">
        <v>65</v>
      </c>
      <c r="F78" s="18">
        <f t="shared" si="4"/>
        <v>50</v>
      </c>
      <c r="G78" s="29">
        <f t="shared" si="5"/>
        <v>15</v>
      </c>
      <c r="H78" s="29">
        <f t="shared" si="6"/>
        <v>225</v>
      </c>
      <c r="I78" s="4"/>
      <c r="J78" s="4"/>
      <c r="K78" s="4"/>
      <c r="L78" s="4"/>
      <c r="M78" s="4"/>
      <c r="N78" s="4"/>
      <c r="O78" s="4"/>
      <c r="P78" s="4"/>
      <c r="Q78" s="4"/>
    </row>
    <row r="79" spans="4:17" ht="15" customHeight="1" x14ac:dyDescent="0.25">
      <c r="D79" s="79">
        <v>66</v>
      </c>
      <c r="F79" s="18">
        <f t="shared" si="4"/>
        <v>50</v>
      </c>
      <c r="G79" s="29">
        <f t="shared" si="5"/>
        <v>16</v>
      </c>
      <c r="H79" s="29">
        <f t="shared" si="6"/>
        <v>256</v>
      </c>
      <c r="I79" s="4"/>
      <c r="J79" s="4"/>
      <c r="K79" s="4"/>
      <c r="L79" s="4"/>
      <c r="M79" s="4"/>
      <c r="N79" s="4"/>
      <c r="O79" s="4"/>
      <c r="P79" s="4"/>
      <c r="Q79" s="4"/>
    </row>
    <row r="80" spans="4:17" ht="15" customHeight="1" x14ac:dyDescent="0.25">
      <c r="D80" s="79">
        <v>66</v>
      </c>
      <c r="F80" s="18">
        <f t="shared" si="4"/>
        <v>50</v>
      </c>
      <c r="G80" s="29">
        <f t="shared" si="5"/>
        <v>16</v>
      </c>
      <c r="H80" s="29">
        <f t="shared" si="6"/>
        <v>256</v>
      </c>
      <c r="I80" s="4"/>
      <c r="J80" s="4"/>
      <c r="K80" s="4"/>
      <c r="L80" s="4"/>
      <c r="M80" s="4"/>
      <c r="N80" s="4"/>
      <c r="O80" s="4"/>
      <c r="P80" s="4"/>
      <c r="Q80" s="4"/>
    </row>
    <row r="81" spans="4:17" ht="15" customHeight="1" x14ac:dyDescent="0.25">
      <c r="D81" s="26">
        <v>66</v>
      </c>
      <c r="F81" s="18">
        <f t="shared" si="4"/>
        <v>50</v>
      </c>
      <c r="G81" s="29">
        <f t="shared" si="5"/>
        <v>16</v>
      </c>
      <c r="H81" s="29">
        <f t="shared" si="6"/>
        <v>256</v>
      </c>
      <c r="I81" s="4"/>
      <c r="J81" s="4"/>
      <c r="K81" s="4"/>
      <c r="L81" s="4"/>
      <c r="M81" s="4"/>
      <c r="N81" s="4"/>
      <c r="O81" s="4"/>
      <c r="P81" s="4"/>
      <c r="Q81" s="4"/>
    </row>
    <row r="82" spans="4:17" ht="15" customHeight="1" x14ac:dyDescent="0.25">
      <c r="D82" s="79">
        <v>68</v>
      </c>
      <c r="F82" s="18">
        <f t="shared" si="4"/>
        <v>50</v>
      </c>
      <c r="G82" s="29">
        <f t="shared" si="5"/>
        <v>18</v>
      </c>
      <c r="H82" s="29">
        <f t="shared" si="6"/>
        <v>324</v>
      </c>
      <c r="I82" s="4"/>
      <c r="J82" s="4"/>
      <c r="K82" s="4"/>
      <c r="L82" s="4"/>
      <c r="M82" s="4"/>
      <c r="N82" s="4"/>
      <c r="O82" s="4"/>
      <c r="P82" s="4"/>
      <c r="Q82" s="4"/>
    </row>
    <row r="83" spans="4:17" ht="15" customHeight="1" x14ac:dyDescent="0.25">
      <c r="D83" s="79">
        <v>69</v>
      </c>
      <c r="F83" s="18">
        <f t="shared" si="4"/>
        <v>50</v>
      </c>
      <c r="G83" s="29">
        <f t="shared" si="5"/>
        <v>19</v>
      </c>
      <c r="H83" s="29">
        <f t="shared" si="6"/>
        <v>361</v>
      </c>
      <c r="I83" s="4"/>
      <c r="J83" s="4"/>
      <c r="K83" s="4"/>
      <c r="L83" s="4"/>
      <c r="M83" s="4"/>
      <c r="N83" s="4"/>
      <c r="O83" s="4"/>
      <c r="P83" s="4"/>
      <c r="Q83" s="4"/>
    </row>
    <row r="84" spans="4:17" ht="15" customHeight="1" x14ac:dyDescent="0.25">
      <c r="D84" s="26">
        <v>70</v>
      </c>
      <c r="F84" s="18">
        <f t="shared" si="4"/>
        <v>50</v>
      </c>
      <c r="G84" s="29">
        <f t="shared" si="5"/>
        <v>20</v>
      </c>
      <c r="H84" s="29">
        <f t="shared" si="6"/>
        <v>400</v>
      </c>
      <c r="I84" s="4"/>
      <c r="J84" s="4"/>
      <c r="K84" s="4"/>
      <c r="L84" s="4"/>
      <c r="M84" s="4"/>
      <c r="N84" s="4"/>
      <c r="O84" s="4"/>
      <c r="P84" s="4"/>
      <c r="Q84" s="4"/>
    </row>
    <row r="85" spans="4:17" ht="15" customHeight="1" x14ac:dyDescent="0.25">
      <c r="D85" s="79">
        <v>71</v>
      </c>
      <c r="F85" s="18">
        <f t="shared" si="4"/>
        <v>50</v>
      </c>
      <c r="G85" s="29">
        <f t="shared" si="5"/>
        <v>21</v>
      </c>
      <c r="H85" s="29">
        <f t="shared" si="6"/>
        <v>441</v>
      </c>
      <c r="I85" s="4"/>
      <c r="J85" s="4"/>
      <c r="K85" s="4"/>
      <c r="L85" s="4"/>
      <c r="M85" s="4"/>
      <c r="N85" s="4"/>
      <c r="O85" s="4"/>
      <c r="P85" s="4"/>
      <c r="Q85" s="4"/>
    </row>
    <row r="86" spans="4:17" ht="15" customHeight="1" x14ac:dyDescent="0.25">
      <c r="D86" s="79">
        <v>72</v>
      </c>
      <c r="F86" s="18">
        <f t="shared" si="4"/>
        <v>50</v>
      </c>
      <c r="G86" s="29">
        <f t="shared" si="5"/>
        <v>22</v>
      </c>
      <c r="H86" s="29">
        <f t="shared" si="6"/>
        <v>484</v>
      </c>
      <c r="I86" s="4"/>
      <c r="J86" s="4"/>
      <c r="K86" s="4"/>
      <c r="L86" s="4"/>
      <c r="M86" s="4"/>
      <c r="N86" s="4"/>
      <c r="O86" s="4"/>
      <c r="P86" s="4"/>
      <c r="Q86" s="4"/>
    </row>
    <row r="87" spans="4:17" ht="15" customHeight="1" x14ac:dyDescent="0.25">
      <c r="D87" s="26">
        <v>73</v>
      </c>
      <c r="F87" s="18">
        <f t="shared" si="4"/>
        <v>50</v>
      </c>
      <c r="G87" s="29">
        <f t="shared" si="5"/>
        <v>23</v>
      </c>
      <c r="H87" s="29">
        <f t="shared" si="6"/>
        <v>529</v>
      </c>
      <c r="I87" s="4"/>
      <c r="J87" s="4"/>
      <c r="K87" s="4"/>
      <c r="L87" s="4"/>
      <c r="M87" s="4"/>
      <c r="N87" s="4"/>
      <c r="O87" s="4"/>
      <c r="P87" s="4"/>
      <c r="Q87" s="4"/>
    </row>
    <row r="88" spans="4:17" ht="15" customHeight="1" x14ac:dyDescent="0.25">
      <c r="D88" s="79">
        <v>74</v>
      </c>
      <c r="F88" s="18">
        <f t="shared" si="4"/>
        <v>50</v>
      </c>
      <c r="G88" s="29">
        <f t="shared" si="5"/>
        <v>24</v>
      </c>
      <c r="H88" s="29">
        <f t="shared" si="6"/>
        <v>576</v>
      </c>
      <c r="I88" s="4"/>
      <c r="J88" s="4"/>
      <c r="K88" s="4"/>
      <c r="L88" s="4"/>
      <c r="M88" s="4"/>
      <c r="N88" s="4"/>
      <c r="O88" s="4"/>
      <c r="P88" s="4"/>
      <c r="Q88" s="4"/>
    </row>
    <row r="89" spans="4:17" ht="15" customHeight="1" x14ac:dyDescent="0.25">
      <c r="D89" s="26">
        <v>74</v>
      </c>
      <c r="F89" s="18">
        <f t="shared" si="4"/>
        <v>50</v>
      </c>
      <c r="G89" s="29">
        <f t="shared" si="5"/>
        <v>24</v>
      </c>
      <c r="H89" s="29">
        <f t="shared" si="6"/>
        <v>576</v>
      </c>
      <c r="I89" s="4"/>
      <c r="J89" s="4"/>
      <c r="K89" s="4"/>
      <c r="L89" s="4"/>
      <c r="M89" s="4"/>
      <c r="N89" s="4"/>
      <c r="O89" s="4"/>
      <c r="P89" s="4"/>
      <c r="Q89" s="4"/>
    </row>
    <row r="90" spans="4:17" ht="15" customHeight="1" x14ac:dyDescent="0.25">
      <c r="D90" s="79">
        <v>76</v>
      </c>
      <c r="F90" s="18">
        <f t="shared" si="4"/>
        <v>50</v>
      </c>
      <c r="G90" s="29">
        <f t="shared" si="5"/>
        <v>26</v>
      </c>
      <c r="H90" s="29">
        <f t="shared" si="6"/>
        <v>676</v>
      </c>
      <c r="I90" s="4"/>
      <c r="J90" s="4"/>
      <c r="K90" s="4"/>
      <c r="L90" s="4"/>
      <c r="M90" s="4"/>
      <c r="N90" s="4"/>
      <c r="O90" s="4"/>
      <c r="P90" s="4"/>
      <c r="Q90" s="4"/>
    </row>
    <row r="91" spans="4:17" ht="15" customHeight="1" x14ac:dyDescent="0.25">
      <c r="D91" s="79">
        <v>78</v>
      </c>
      <c r="F91" s="18">
        <f t="shared" si="4"/>
        <v>50</v>
      </c>
      <c r="G91" s="29">
        <f t="shared" si="5"/>
        <v>28</v>
      </c>
      <c r="H91" s="29">
        <f t="shared" si="6"/>
        <v>784</v>
      </c>
      <c r="I91" s="4"/>
      <c r="J91" s="4"/>
      <c r="K91" s="4"/>
      <c r="L91" s="4"/>
      <c r="M91" s="4"/>
      <c r="N91" s="4"/>
      <c r="O91" s="4"/>
      <c r="P91" s="4"/>
      <c r="Q91" s="4"/>
    </row>
    <row r="92" spans="4:17" ht="15" customHeight="1" x14ac:dyDescent="0.25">
      <c r="D92" s="79">
        <v>81</v>
      </c>
      <c r="F92" s="18">
        <f t="shared" si="4"/>
        <v>50</v>
      </c>
      <c r="G92" s="29">
        <f t="shared" si="5"/>
        <v>31</v>
      </c>
      <c r="H92" s="29">
        <f t="shared" si="6"/>
        <v>961</v>
      </c>
      <c r="I92" s="4"/>
      <c r="J92" s="4"/>
      <c r="K92" s="4"/>
      <c r="L92" s="4"/>
      <c r="M92" s="4"/>
      <c r="N92" s="4"/>
      <c r="O92" s="4"/>
      <c r="P92" s="4"/>
      <c r="Q92" s="4"/>
    </row>
    <row r="93" spans="4:17" ht="15" customHeight="1" x14ac:dyDescent="0.25">
      <c r="D93" s="79">
        <v>81</v>
      </c>
      <c r="F93" s="18">
        <f t="shared" si="4"/>
        <v>50</v>
      </c>
      <c r="G93" s="29">
        <f t="shared" si="5"/>
        <v>31</v>
      </c>
      <c r="H93" s="29">
        <f t="shared" si="6"/>
        <v>961</v>
      </c>
      <c r="I93" s="4"/>
      <c r="J93" s="4"/>
      <c r="K93" s="4"/>
      <c r="L93" s="4"/>
      <c r="M93" s="4"/>
      <c r="N93" s="4"/>
      <c r="O93" s="4"/>
      <c r="P93" s="4"/>
      <c r="Q93" s="4"/>
    </row>
    <row r="94" spans="4:17" ht="15" customHeight="1" x14ac:dyDescent="0.25">
      <c r="D94" s="79">
        <v>82</v>
      </c>
      <c r="F94" s="18">
        <f t="shared" si="4"/>
        <v>50</v>
      </c>
      <c r="G94" s="29">
        <f t="shared" si="5"/>
        <v>32</v>
      </c>
      <c r="H94" s="29">
        <f t="shared" si="6"/>
        <v>1024</v>
      </c>
      <c r="I94" s="4"/>
      <c r="J94" s="4"/>
      <c r="K94" s="4"/>
      <c r="L94" s="4"/>
      <c r="M94" s="4"/>
      <c r="N94" s="4"/>
      <c r="O94" s="4"/>
      <c r="P94" s="4"/>
      <c r="Q94" s="4"/>
    </row>
    <row r="95" spans="4:17" ht="15" customHeight="1" x14ac:dyDescent="0.25">
      <c r="D95" s="79">
        <v>84</v>
      </c>
      <c r="F95" s="18">
        <f t="shared" si="4"/>
        <v>50</v>
      </c>
      <c r="G95" s="29">
        <f t="shared" si="5"/>
        <v>34</v>
      </c>
      <c r="H95" s="29">
        <f t="shared" si="6"/>
        <v>1156</v>
      </c>
      <c r="I95" s="4"/>
      <c r="J95" s="4"/>
      <c r="K95" s="4"/>
      <c r="L95" s="4"/>
      <c r="M95" s="4"/>
      <c r="N95" s="4"/>
      <c r="O95" s="4"/>
      <c r="P95" s="4"/>
      <c r="Q95" s="4"/>
    </row>
    <row r="96" spans="4:17" ht="15" customHeight="1" x14ac:dyDescent="0.25">
      <c r="D96" s="79">
        <v>89</v>
      </c>
      <c r="F96" s="18">
        <f t="shared" si="4"/>
        <v>50</v>
      </c>
      <c r="G96" s="29">
        <f t="shared" si="5"/>
        <v>39</v>
      </c>
      <c r="H96" s="29">
        <f t="shared" si="6"/>
        <v>1521</v>
      </c>
      <c r="I96" s="4"/>
      <c r="J96" s="4"/>
      <c r="K96" s="4"/>
      <c r="L96" s="4"/>
      <c r="M96" s="4"/>
      <c r="N96" s="4"/>
      <c r="O96" s="4"/>
      <c r="P96" s="4"/>
      <c r="Q96" s="4"/>
    </row>
    <row r="97" spans="1:17" ht="15" customHeight="1" x14ac:dyDescent="0.25">
      <c r="B97" s="45"/>
      <c r="C97" s="5"/>
      <c r="D97" s="81">
        <v>95</v>
      </c>
      <c r="E97" s="35"/>
      <c r="F97" s="41">
        <f t="shared" si="4"/>
        <v>50</v>
      </c>
      <c r="G97" s="33">
        <f t="shared" si="5"/>
        <v>45</v>
      </c>
      <c r="H97" s="33">
        <f t="shared" si="6"/>
        <v>2025</v>
      </c>
      <c r="I97" s="4"/>
      <c r="J97" s="4"/>
      <c r="K97" s="4"/>
      <c r="L97" s="4"/>
      <c r="M97" s="4"/>
      <c r="N97" s="4"/>
      <c r="O97" s="4"/>
      <c r="P97" s="4"/>
      <c r="Q97" s="4"/>
    </row>
    <row r="98" spans="1:17" s="2" customFormat="1" ht="20.100000000000001" customHeight="1" x14ac:dyDescent="0.25">
      <c r="B98" s="2" t="s">
        <v>32</v>
      </c>
      <c r="C98" s="26" t="s">
        <v>31</v>
      </c>
      <c r="D98" s="89">
        <f>SUM(D1:D97)</f>
        <v>4800</v>
      </c>
      <c r="G98" s="23"/>
      <c r="H98" s="23">
        <f>SUM(H1:H97)</f>
        <v>27014</v>
      </c>
    </row>
    <row r="99" spans="1:17" s="2" customFormat="1" ht="20.100000000000001" customHeight="1" x14ac:dyDescent="0.25">
      <c r="B99" s="2" t="s">
        <v>41</v>
      </c>
      <c r="C99" s="26" t="s">
        <v>31</v>
      </c>
      <c r="D99" s="89">
        <f>COUNT(D1:D97)</f>
        <v>96</v>
      </c>
    </row>
    <row r="100" spans="1:17" s="2" customFormat="1" ht="20.100000000000001" customHeight="1" x14ac:dyDescent="0.25">
      <c r="B100" s="2" t="s">
        <v>33</v>
      </c>
      <c r="C100" s="26" t="s">
        <v>31</v>
      </c>
      <c r="D100" s="89">
        <f>D98/D99</f>
        <v>50</v>
      </c>
      <c r="H100" s="25"/>
      <c r="I100" s="36"/>
    </row>
    <row r="101" spans="1:17" s="2" customFormat="1" ht="20.100000000000001" customHeight="1" x14ac:dyDescent="0.25">
      <c r="B101" s="2" t="s">
        <v>57</v>
      </c>
      <c r="C101" s="2" t="s">
        <v>31</v>
      </c>
      <c r="D101" s="89"/>
      <c r="E101" s="26"/>
      <c r="F101" s="36"/>
      <c r="H101" s="25">
        <f>H98/D99</f>
        <v>281.39583333333331</v>
      </c>
      <c r="I101" s="25">
        <f>_xlfn.VAR.P(D2:D97)</f>
        <v>281.39583333333331</v>
      </c>
    </row>
    <row r="102" spans="1:17" s="2" customFormat="1" ht="20.100000000000001" customHeight="1" x14ac:dyDescent="0.25">
      <c r="B102" s="2" t="s">
        <v>55</v>
      </c>
      <c r="C102" s="2" t="s">
        <v>31</v>
      </c>
      <c r="D102" s="89"/>
      <c r="E102" s="26"/>
      <c r="H102" s="25">
        <f>SQRT(H101)</f>
        <v>16.774857177732791</v>
      </c>
      <c r="I102" s="25">
        <f>_xlfn.STDEV.P(D2:D97)</f>
        <v>16.774857177732791</v>
      </c>
    </row>
    <row r="103" spans="1:17" s="2" customFormat="1" ht="20.100000000000001" customHeight="1" x14ac:dyDescent="0.25">
      <c r="B103" s="2" t="s">
        <v>56</v>
      </c>
      <c r="C103" s="2" t="s">
        <v>31</v>
      </c>
      <c r="D103" s="89"/>
      <c r="E103" s="26"/>
      <c r="H103" s="25">
        <f>H102/D100</f>
        <v>0.33549714355465582</v>
      </c>
      <c r="I103" s="25"/>
    </row>
    <row r="104" spans="1:17" s="2" customFormat="1" ht="15" customHeight="1" x14ac:dyDescent="0.25">
      <c r="D104" s="89"/>
      <c r="E104" s="26"/>
      <c r="H104" s="25"/>
      <c r="I104" s="25"/>
    </row>
    <row r="105" spans="1:17" s="13" customFormat="1" ht="15" customHeight="1" x14ac:dyDescent="0.25">
      <c r="D105" s="89"/>
      <c r="E105" s="24"/>
    </row>
    <row r="106" spans="1:17" s="13" customFormat="1" ht="15" customHeight="1" x14ac:dyDescent="0.25">
      <c r="D106" s="89"/>
      <c r="E106" s="24"/>
    </row>
    <row r="107" spans="1:17" s="13" customFormat="1" ht="15" customHeight="1" x14ac:dyDescent="0.25">
      <c r="D107" s="89"/>
      <c r="E107" s="35"/>
      <c r="F107" s="45"/>
      <c r="G107" s="45"/>
      <c r="H107" s="45"/>
    </row>
    <row r="108" spans="1:17" s="22" customFormat="1" ht="24.95" customHeight="1" x14ac:dyDescent="0.25">
      <c r="A108" s="20"/>
      <c r="B108" s="107"/>
      <c r="C108" s="108"/>
      <c r="D108" s="109" t="s">
        <v>3</v>
      </c>
      <c r="E108" s="60"/>
      <c r="F108" s="22" t="s">
        <v>54</v>
      </c>
      <c r="G108" s="63" t="s">
        <v>10</v>
      </c>
      <c r="H108" s="63" t="s">
        <v>11</v>
      </c>
    </row>
    <row r="109" spans="1:17" ht="15" customHeight="1" x14ac:dyDescent="0.25">
      <c r="D109" s="79">
        <v>18</v>
      </c>
      <c r="F109" s="18">
        <f>$D$100</f>
        <v>50</v>
      </c>
      <c r="G109" s="29">
        <f>D109-F109</f>
        <v>-32</v>
      </c>
      <c r="H109" s="29">
        <f>G109^2</f>
        <v>1024</v>
      </c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 customHeight="1" x14ac:dyDescent="0.25">
      <c r="D110" s="79">
        <v>20</v>
      </c>
      <c r="F110" s="18">
        <f>$D$100</f>
        <v>50</v>
      </c>
      <c r="G110" s="29">
        <f t="shared" ref="G110:G111" si="7">D110-F110</f>
        <v>-30</v>
      </c>
      <c r="H110" s="29">
        <f t="shared" ref="H110:H111" si="8">G110^2</f>
        <v>900</v>
      </c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 customHeight="1" x14ac:dyDescent="0.25">
      <c r="D111" s="79">
        <v>21</v>
      </c>
      <c r="F111" s="18">
        <f>$D$100</f>
        <v>50</v>
      </c>
      <c r="G111" s="29">
        <f t="shared" si="7"/>
        <v>-29</v>
      </c>
      <c r="H111" s="29">
        <f t="shared" si="8"/>
        <v>841</v>
      </c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 customHeight="1" x14ac:dyDescent="0.25">
      <c r="D112" s="79"/>
      <c r="F112" s="18"/>
      <c r="G112" s="29"/>
      <c r="H112" s="29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5" customHeight="1" x14ac:dyDescent="0.25">
      <c r="D113" s="79"/>
      <c r="F113" s="18"/>
      <c r="G113" s="29"/>
      <c r="H113" s="29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5" customHeight="1" x14ac:dyDescent="0.25">
      <c r="D114" s="79">
        <v>84</v>
      </c>
      <c r="F114" s="18">
        <f>$D$100</f>
        <v>50</v>
      </c>
      <c r="G114" s="29">
        <f t="shared" ref="G114:G116" si="9">D114-F114</f>
        <v>34</v>
      </c>
      <c r="H114" s="29">
        <f t="shared" ref="H114:H116" si="10">G114^2</f>
        <v>1156</v>
      </c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5" customHeight="1" x14ac:dyDescent="0.25">
      <c r="D115" s="79">
        <v>89</v>
      </c>
      <c r="F115" s="18">
        <f>$D$100</f>
        <v>50</v>
      </c>
      <c r="G115" s="29">
        <f t="shared" si="9"/>
        <v>39</v>
      </c>
      <c r="H115" s="29">
        <f t="shared" si="10"/>
        <v>1521</v>
      </c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5" customHeight="1" x14ac:dyDescent="0.25">
      <c r="B116" s="45"/>
      <c r="C116" s="5"/>
      <c r="D116" s="81">
        <v>95</v>
      </c>
      <c r="E116" s="35"/>
      <c r="F116" s="41">
        <f>$D$100</f>
        <v>50</v>
      </c>
      <c r="G116" s="33">
        <f t="shared" si="9"/>
        <v>45</v>
      </c>
      <c r="H116" s="33">
        <f t="shared" si="10"/>
        <v>2025</v>
      </c>
      <c r="I116" s="4"/>
      <c r="J116" s="4"/>
      <c r="K116" s="4"/>
      <c r="L116" s="4"/>
      <c r="M116" s="4"/>
      <c r="N116" s="4"/>
      <c r="O116" s="4"/>
      <c r="P116" s="4"/>
      <c r="Q116" s="4"/>
    </row>
    <row r="117" spans="2:17" s="2" customFormat="1" ht="20.100000000000001" customHeight="1" x14ac:dyDescent="0.25">
      <c r="B117" s="110" t="s">
        <v>32</v>
      </c>
      <c r="C117" s="27" t="s">
        <v>31</v>
      </c>
      <c r="D117" s="111">
        <f>D98</f>
        <v>4800</v>
      </c>
      <c r="G117" s="23"/>
      <c r="H117" s="23">
        <f>H98</f>
        <v>27014</v>
      </c>
    </row>
    <row r="118" spans="2:17" s="2" customFormat="1" ht="20.100000000000001" customHeight="1" x14ac:dyDescent="0.25">
      <c r="B118" s="2" t="s">
        <v>41</v>
      </c>
      <c r="C118" s="26" t="s">
        <v>31</v>
      </c>
      <c r="D118" s="89">
        <f t="shared" ref="D118:D119" si="11">D99</f>
        <v>96</v>
      </c>
    </row>
    <row r="119" spans="2:17" s="2" customFormat="1" ht="20.100000000000001" customHeight="1" x14ac:dyDescent="0.25">
      <c r="B119" s="2" t="s">
        <v>33</v>
      </c>
      <c r="C119" s="26" t="s">
        <v>31</v>
      </c>
      <c r="D119" s="89">
        <f t="shared" si="11"/>
        <v>50</v>
      </c>
      <c r="H119" s="25"/>
      <c r="I119" s="36"/>
    </row>
    <row r="120" spans="2:17" s="2" customFormat="1" ht="20.100000000000001" customHeight="1" x14ac:dyDescent="0.25">
      <c r="B120" s="2" t="s">
        <v>57</v>
      </c>
      <c r="C120" s="2" t="s">
        <v>31</v>
      </c>
      <c r="D120" s="89"/>
      <c r="E120" s="26"/>
      <c r="F120" s="36"/>
      <c r="H120" s="25">
        <f>H117/D118</f>
        <v>281.39583333333331</v>
      </c>
      <c r="I120" s="25">
        <f>I101</f>
        <v>281.39583333333331</v>
      </c>
    </row>
    <row r="121" spans="2:17" s="2" customFormat="1" ht="20.100000000000001" customHeight="1" x14ac:dyDescent="0.25">
      <c r="B121" s="2" t="s">
        <v>55</v>
      </c>
      <c r="C121" s="2" t="s">
        <v>31</v>
      </c>
      <c r="D121" s="89"/>
      <c r="E121" s="26"/>
      <c r="H121" s="25">
        <f>SQRT(H120)</f>
        <v>16.774857177732791</v>
      </c>
      <c r="I121" s="25">
        <f>I102</f>
        <v>16.774857177732791</v>
      </c>
    </row>
    <row r="122" spans="2:17" s="2" customFormat="1" ht="20.100000000000001" customHeight="1" x14ac:dyDescent="0.25">
      <c r="B122" s="112" t="s">
        <v>193</v>
      </c>
      <c r="C122" s="112" t="s">
        <v>31</v>
      </c>
      <c r="D122" s="106"/>
      <c r="E122" s="34"/>
      <c r="F122" s="112"/>
      <c r="G122" s="112"/>
      <c r="H122" s="113">
        <f>H121/D119</f>
        <v>0.33549714355465582</v>
      </c>
      <c r="I122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Legenda</vt:lpstr>
      <vt:lpstr>Data1</vt:lpstr>
      <vt:lpstr>Data2</vt:lpstr>
      <vt:lpstr>1. Data sort</vt:lpstr>
      <vt:lpstr>1. Data trimmen</vt:lpstr>
      <vt:lpstr>1. Histogram</vt:lpstr>
      <vt:lpstr>1. Centrumwaarden</vt:lpstr>
      <vt:lpstr>2. Boxplot</vt:lpstr>
      <vt:lpstr>3. Spreiding en SD</vt:lpstr>
      <vt:lpstr>3. SD</vt:lpstr>
      <vt:lpstr>4. Scheefheid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cp:lastPrinted>2022-02-13T18:42:54Z</cp:lastPrinted>
  <dcterms:created xsi:type="dcterms:W3CDTF">2014-10-02T19:00:07Z</dcterms:created>
  <dcterms:modified xsi:type="dcterms:W3CDTF">2023-02-20T21:42:39Z</dcterms:modified>
</cp:coreProperties>
</file>